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ORK\ДЕТИ\_Диспансеризация детей-сирот и детей в ТЖС\2025\"/>
    </mc:Choice>
  </mc:AlternateContent>
  <bookViews>
    <workbookView xWindow="0" yWindow="0" windowWidth="28800" windowHeight="13020" tabRatio="500"/>
  </bookViews>
  <sheets>
    <sheet name="По+дисп." sheetId="1" r:id="rId1"/>
    <sheet name="Лист2" sheetId="2" r:id="rId2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N75" i="1" l="1"/>
  <c r="N74" i="1"/>
  <c r="N165" i="1" l="1"/>
  <c r="N164" i="1"/>
  <c r="N163" i="1"/>
  <c r="N162" i="1"/>
  <c r="N156" i="1"/>
  <c r="N154" i="1"/>
  <c r="N151" i="1"/>
  <c r="N147" i="1"/>
  <c r="N144" i="1"/>
  <c r="N143" i="1" s="1"/>
  <c r="N141" i="1"/>
  <c r="N140" i="1" s="1"/>
  <c r="N136" i="1"/>
  <c r="N135" i="1"/>
  <c r="N134" i="1"/>
  <c r="N133" i="1"/>
  <c r="N132" i="1"/>
  <c r="N123" i="1"/>
  <c r="N122" i="1"/>
  <c r="N121" i="1"/>
  <c r="N119" i="1"/>
  <c r="N115" i="1"/>
  <c r="N112" i="1"/>
  <c r="N111" i="1"/>
  <c r="N101" i="1"/>
  <c r="N99" i="1"/>
  <c r="N93" i="1"/>
  <c r="N91" i="1"/>
  <c r="N90" i="1"/>
  <c r="N81" i="1"/>
  <c r="N80" i="1"/>
  <c r="N79" i="1"/>
  <c r="N78" i="1"/>
  <c r="N77" i="1"/>
  <c r="N76" i="1"/>
  <c r="N73" i="1"/>
  <c r="N71" i="1"/>
  <c r="N70" i="1" s="1"/>
  <c r="N69" i="1"/>
  <c r="N68" i="1"/>
  <c r="N67" i="1" s="1"/>
  <c r="N66" i="1"/>
  <c r="N65" i="1"/>
  <c r="N64" i="1"/>
  <c r="N62" i="1"/>
  <c r="N61" i="1"/>
  <c r="N60" i="1"/>
  <c r="N59" i="1" s="1"/>
  <c r="N58" i="1"/>
  <c r="N56" i="1" s="1"/>
  <c r="M56" i="1"/>
  <c r="L56" i="1"/>
  <c r="K56" i="1"/>
  <c r="J56" i="1"/>
  <c r="I56" i="1"/>
  <c r="H56" i="1"/>
  <c r="G56" i="1"/>
  <c r="F56" i="1"/>
  <c r="E56" i="1"/>
  <c r="D56" i="1"/>
  <c r="C56" i="1"/>
  <c r="B56" i="1"/>
  <c r="N55" i="1"/>
  <c r="N54" i="1"/>
  <c r="N53" i="1"/>
  <c r="M52" i="1"/>
  <c r="L52" i="1"/>
  <c r="K52" i="1"/>
  <c r="J52" i="1"/>
  <c r="I52" i="1"/>
  <c r="H52" i="1"/>
  <c r="G52" i="1"/>
  <c r="F52" i="1"/>
  <c r="E52" i="1"/>
  <c r="D52" i="1"/>
  <c r="C52" i="1"/>
  <c r="B52" i="1"/>
  <c r="N51" i="1"/>
  <c r="N50" i="1"/>
  <c r="N49" i="1"/>
  <c r="N48" i="1"/>
  <c r="N40" i="1"/>
  <c r="N39" i="1"/>
  <c r="N38" i="1"/>
  <c r="N37" i="1"/>
  <c r="N36" i="1"/>
  <c r="N35" i="1"/>
  <c r="N34" i="1"/>
  <c r="N33" i="1"/>
  <c r="N32" i="1"/>
  <c r="N31" i="1" s="1"/>
  <c r="N30" i="1"/>
  <c r="N29" i="1" s="1"/>
  <c r="N28" i="1"/>
  <c r="N26" i="1" s="1"/>
  <c r="N27" i="1"/>
  <c r="N25" i="1"/>
  <c r="N24" i="1"/>
  <c r="N23" i="1"/>
  <c r="N21" i="1"/>
  <c r="N20" i="1"/>
  <c r="N19" i="1"/>
  <c r="N17" i="1"/>
  <c r="N16" i="1"/>
  <c r="M15" i="1"/>
  <c r="L15" i="1"/>
  <c r="K15" i="1"/>
  <c r="J15" i="1"/>
  <c r="I15" i="1"/>
  <c r="H15" i="1"/>
  <c r="G15" i="1"/>
  <c r="F15" i="1"/>
  <c r="E15" i="1"/>
  <c r="D15" i="1"/>
  <c r="C15" i="1"/>
  <c r="B15" i="1"/>
  <c r="N14" i="1"/>
  <c r="N13" i="1"/>
  <c r="N12" i="1"/>
  <c r="M11" i="1"/>
  <c r="L11" i="1"/>
  <c r="K11" i="1"/>
  <c r="J11" i="1"/>
  <c r="I11" i="1"/>
  <c r="H11" i="1"/>
  <c r="G11" i="1"/>
  <c r="F11" i="1"/>
  <c r="E11" i="1"/>
  <c r="D11" i="1"/>
  <c r="C11" i="1"/>
  <c r="B11" i="1"/>
  <c r="N10" i="1"/>
  <c r="N9" i="1"/>
  <c r="N8" i="1"/>
  <c r="N7" i="1"/>
  <c r="M6" i="1"/>
  <c r="L6" i="1"/>
  <c r="K6" i="1"/>
  <c r="J6" i="1"/>
  <c r="I6" i="1"/>
  <c r="H6" i="1"/>
  <c r="G6" i="1"/>
  <c r="F6" i="1"/>
  <c r="E6" i="1"/>
  <c r="D6" i="1"/>
  <c r="C6" i="1"/>
  <c r="B6" i="1"/>
  <c r="N15" i="1" l="1"/>
  <c r="N6" i="1"/>
  <c r="N22" i="1"/>
  <c r="N89" i="1"/>
  <c r="N124" i="1" s="1"/>
  <c r="N131" i="1"/>
  <c r="N166" i="1" s="1"/>
  <c r="N63" i="1"/>
  <c r="N47" i="1"/>
  <c r="N11" i="1"/>
  <c r="N18" i="1"/>
  <c r="N52" i="1"/>
  <c r="N82" i="1"/>
  <c r="N41" i="1" l="1"/>
</calcChain>
</file>

<file path=xl/sharedStrings.xml><?xml version="1.0" encoding="utf-8"?>
<sst xmlns="http://schemas.openxmlformats.org/spreadsheetml/2006/main" count="211" uniqueCount="60">
  <si>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</si>
  <si>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</si>
  <si>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</si>
  <si>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</si>
  <si>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</si>
  <si>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</si>
  <si>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</si>
  <si>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</si>
  <si>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</si>
  <si>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</si>
  <si>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</si>
  <si>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</si>
  <si>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</t>
  </si>
  <si>
    <t>ЦМБ 1</t>
  </si>
  <si>
    <t>Киров</t>
  </si>
  <si>
    <t>Спас-Деменск</t>
  </si>
  <si>
    <t>Барятино</t>
  </si>
  <si>
    <t>Куйбышевский</t>
  </si>
  <si>
    <t>ЦМБ 2</t>
  </si>
  <si>
    <t>Людиново</t>
  </si>
  <si>
    <t>Жиздра</t>
  </si>
  <si>
    <t>Хвастовичи</t>
  </si>
  <si>
    <t>ЦМБ 3</t>
  </si>
  <si>
    <t>Козельск</t>
  </si>
  <si>
    <t>Ульяново</t>
  </si>
  <si>
    <t>ЦМБ 4</t>
  </si>
  <si>
    <t>Юхнов</t>
  </si>
  <si>
    <t>Мосальск</t>
  </si>
  <si>
    <t>Износки</t>
  </si>
  <si>
    <t>ЦМБ 5</t>
  </si>
  <si>
    <t>Сухиничи</t>
  </si>
  <si>
    <t>Думиничи</t>
  </si>
  <si>
    <t>Мещовск</t>
  </si>
  <si>
    <t>ЦМБ 6</t>
  </si>
  <si>
    <t>Медынь</t>
  </si>
  <si>
    <t>Дзержинский район</t>
  </si>
  <si>
    <t>КГКБ №4</t>
  </si>
  <si>
    <t>Ферзиково</t>
  </si>
  <si>
    <t>КГКБ №5</t>
  </si>
  <si>
    <t>Перемышль</t>
  </si>
  <si>
    <t>ЦРБ Боровского района</t>
  </si>
  <si>
    <t>ЦРБ Бабынинского района</t>
  </si>
  <si>
    <t>ЦРБ Жуковский район (включая ГП Кременки)</t>
  </si>
  <si>
    <t>ЦРБ Малоярославецкого</t>
  </si>
  <si>
    <t>ЦРБ Тарусского района</t>
  </si>
  <si>
    <t>ДГБ</t>
  </si>
  <si>
    <t>ФМБА №8</t>
  </si>
  <si>
    <t>МСЧ №1</t>
  </si>
  <si>
    <t>ИТОГО</t>
  </si>
  <si>
    <t>Количество случаев профилактических медицинских осмотров несовершеннолетних в 2025 году (включая межвозрастные)</t>
  </si>
  <si>
    <t>Численность пребывающих в стационарных учреждениях детей-сирот и детей, находящихся в трудной жизненной ситуации, подлежащих диспансеризации в 2025 году</t>
  </si>
  <si>
    <t>ЦРБ Жуковский район</t>
  </si>
  <si>
    <t>ЦРБ Малоярославецкого района</t>
  </si>
  <si>
    <t>Численность несовершеннолетних, подлежащих профилактическим медицинским осмотрам в 2025 году (без учета межвозрастных)</t>
  </si>
  <si>
    <t>План-график проведения профилактических медицинских осмотров несовершеннолетних (Приказ МЗ РФ от 10.08.2017 № 514н) в 2025 году</t>
  </si>
  <si>
    <t xml:space="preserve">План-график проведения диспансеризации детей-сирот и детей, оставшихся без попечения родителей,
 в том числе усыновленных (удочеренных), принятых под опеку (попечительство), в приемную или патронатную семью (Приказ МЗ РФ от 21.04.2022 № 275н)  в 2025 году </t>
  </si>
  <si>
    <t xml:space="preserve">План-график проведения диспансеризации пребывающих в стационарных учреждениях детей-сирот и детей, 
находящихся в трудной жизненной ситуации (Приказ МЗ РФ от 15.02.2013 № 72н)  в 2025 году </t>
  </si>
  <si>
    <t>Месяцы проведения медицинских осмотров в 2025 году</t>
  </si>
  <si>
    <t>Численность детей-сирот и детей, оставшихся без попечения родителей,
 в том числе усыновленных (удочеренных), принятых под опеку (попечительство), в приемную или патронатную семью, подлежащих диспансеризации в 2025 году</t>
  </si>
  <si>
    <t>Наименование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</si>
</sst>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  <charset val="1"/>
    </font>
    <font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sz val="10"/>
      <color rgb="FF000000"/>
      <name val="Arial"/>
      <charset val="1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1C1C1C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FFF"/>
        <bgColor rgb="FFFFF5CE"/>
      </patternFill>
    </fill>
    <fill>
      <patternFill patternType="solid">
        <fgColor rgb="FFFFF5CE"/>
        <bgColor rgb="FFFFF2CC"/>
      </patternFill>
    </fill>
    <fill>
      <patternFill patternType="solid">
        <fgColor rgb="FFD9D2E9"/>
        <bgColor rgb="FFCFE2F3"/>
      </patternFill>
    </fill>
    <fill>
      <patternFill patternType="solid">
        <fgColor rgb="FFCFE2F3"/>
        <bgColor rgb="FFDEE6EF"/>
      </patternFill>
    </fill>
    <fill>
      <patternFill patternType="solid">
        <fgColor theme="7" tint="0.79998168889431442"/>
        <bgColor rgb="FFDDE8CB"/>
      </patternFill>
    </fill>
    <fill>
      <patternFill patternType="solid">
        <fgColor theme="7" tint="0.79998168889431442"/>
        <bgColor rgb="FFD9EAD3"/>
      </patternFill>
    </fill>
    <fill>
      <patternFill patternType="solid">
        <fgColor theme="7" tint="0.79998168889431442"/>
        <bgColor rgb="FFFFF5CE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61">
    <xf numFmtId="0" fontId="0" fillId="0" borderId="0" xfId="0"/>
    <xf numFmtId="0" fontId="1" fillId="2" borderId="2" xfId="0" applyFont="1" applyFill="1" applyBorder="1" applyAlignment="1" applyProtection="1">
      <alignment horizontal="center"/>
    </xf>
    <xf numFmtId="0" fontId="2" fillId="4" borderId="2" xfId="0" applyFont="1" applyFill="1" applyBorder="1" applyAlignment="1" applyProtection="1">
      <alignment horizontal="center"/>
    </xf>
    <xf numFmtId="0" fontId="1" fillId="6" borderId="2" xfId="0" applyFont="1" applyFill="1" applyBorder="1" applyAlignment="1" applyProtection="1">
      <alignment horizontal="center"/>
    </xf>
    <xf numFmtId="0" fontId="6" fillId="0" borderId="0" xfId="0" applyFont="1"/>
    <xf numFmtId="0" fontId="1" fillId="3" borderId="4" xfId="0" applyFont="1" applyFill="1" applyBorder="1" applyAlignment="1" applyProtection="1">
      <alignment horizontal="center" wrapText="1"/>
    </xf>
    <xf numFmtId="0" fontId="1" fillId="3" borderId="1" xfId="0" applyFont="1" applyFill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7" fillId="0" borderId="2" xfId="0" applyFont="1" applyBorder="1" applyAlignment="1" applyProtection="1"/>
    <xf numFmtId="0" fontId="1" fillId="3" borderId="2" xfId="0" applyFont="1" applyFill="1" applyBorder="1" applyAlignment="1" applyProtection="1"/>
    <xf numFmtId="0" fontId="1" fillId="3" borderId="2" xfId="0" applyFont="1" applyFill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7" fillId="0" borderId="0" xfId="0" applyFont="1" applyAlignment="1" applyProtection="1"/>
    <xf numFmtId="0" fontId="9" fillId="3" borderId="2" xfId="0" applyFont="1" applyFill="1" applyBorder="1" applyAlignment="1" applyProtection="1">
      <alignment horizontal="center"/>
    </xf>
    <xf numFmtId="0" fontId="9" fillId="3" borderId="1" xfId="1" applyFont="1" applyFill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</xf>
    <xf numFmtId="0" fontId="9" fillId="2" borderId="2" xfId="0" applyFont="1" applyFill="1" applyBorder="1" applyAlignment="1" applyProtection="1">
      <alignment horizontal="center"/>
    </xf>
    <xf numFmtId="0" fontId="1" fillId="4" borderId="2" xfId="0" applyFont="1" applyFill="1" applyBorder="1" applyAlignment="1" applyProtection="1">
      <alignment horizontal="center"/>
    </xf>
    <xf numFmtId="0" fontId="5" fillId="3" borderId="2" xfId="0" applyFont="1" applyFill="1" applyBorder="1" applyAlignment="1" applyProtection="1">
      <alignment horizontal="center"/>
    </xf>
    <xf numFmtId="0" fontId="9" fillId="0" borderId="0" xfId="0" applyFont="1" applyAlignment="1" applyProtection="1"/>
    <xf numFmtId="0" fontId="6" fillId="0" borderId="0" xfId="0" applyFont="1" applyAlignment="1" applyProtection="1"/>
    <xf numFmtId="0" fontId="1" fillId="3" borderId="4" xfId="0" applyFont="1" applyFill="1" applyBorder="1" applyAlignment="1" applyProtection="1">
      <alignment horizontal="center"/>
    </xf>
    <xf numFmtId="3" fontId="1" fillId="0" borderId="2" xfId="0" applyNumberFormat="1" applyFont="1" applyBorder="1" applyAlignment="1" applyProtection="1">
      <alignment horizontal="center"/>
    </xf>
    <xf numFmtId="0" fontId="9" fillId="0" borderId="2" xfId="1" applyFont="1" applyBorder="1" applyAlignment="1" applyProtection="1">
      <alignment horizontal="center"/>
    </xf>
    <xf numFmtId="3" fontId="5" fillId="3" borderId="2" xfId="0" applyNumberFormat="1" applyFont="1" applyFill="1" applyBorder="1" applyAlignment="1" applyProtection="1">
      <alignment horizontal="center"/>
    </xf>
    <xf numFmtId="3" fontId="5" fillId="0" borderId="2" xfId="0" applyNumberFormat="1" applyFont="1" applyBorder="1" applyAlignment="1" applyProtection="1">
      <alignment horizontal="center"/>
    </xf>
    <xf numFmtId="0" fontId="1" fillId="5" borderId="2" xfId="0" applyFont="1" applyFill="1" applyBorder="1" applyAlignment="1" applyProtection="1">
      <alignment horizontal="center"/>
    </xf>
    <xf numFmtId="0" fontId="9" fillId="5" borderId="2" xfId="0" applyFont="1" applyFill="1" applyBorder="1" applyAlignment="1" applyProtection="1">
      <alignment horizontal="center"/>
    </xf>
    <xf numFmtId="0" fontId="9" fillId="6" borderId="2" xfId="0" applyFont="1" applyFill="1" applyBorder="1" applyAlignment="1" applyProtection="1">
      <alignment horizontal="center"/>
    </xf>
    <xf numFmtId="0" fontId="5" fillId="6" borderId="2" xfId="0" applyFont="1" applyFill="1" applyBorder="1" applyAlignment="1" applyProtection="1">
      <alignment horizontal="center"/>
    </xf>
    <xf numFmtId="0" fontId="5" fillId="5" borderId="2" xfId="0" applyFont="1" applyFill="1" applyBorder="1" applyAlignment="1" applyProtection="1">
      <alignment horizontal="center"/>
    </xf>
    <xf numFmtId="0" fontId="3" fillId="4" borderId="2" xfId="0" applyFont="1" applyFill="1" applyBorder="1" applyAlignment="1" applyProtection="1">
      <alignment horizontal="center"/>
    </xf>
    <xf numFmtId="0" fontId="11" fillId="4" borderId="2" xfId="0" applyFont="1" applyFill="1" applyBorder="1" applyAlignment="1" applyProtection="1">
      <alignment horizontal="center"/>
    </xf>
    <xf numFmtId="0" fontId="2" fillId="5" borderId="2" xfId="0" applyFont="1" applyFill="1" applyBorder="1" applyAlignment="1" applyProtection="1">
      <alignment horizontal="center"/>
    </xf>
    <xf numFmtId="0" fontId="2" fillId="5" borderId="0" xfId="0" applyFont="1" applyFill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6" fillId="0" borderId="0" xfId="0" applyFont="1" applyFill="1" applyBorder="1"/>
    <xf numFmtId="0" fontId="1" fillId="7" borderId="2" xfId="0" applyFont="1" applyFill="1" applyBorder="1" applyAlignment="1" applyProtection="1">
      <alignment horizontal="center"/>
    </xf>
    <xf numFmtId="0" fontId="9" fillId="7" borderId="2" xfId="0" applyFont="1" applyFill="1" applyBorder="1" applyAlignment="1" applyProtection="1">
      <alignment horizontal="center"/>
    </xf>
    <xf numFmtId="0" fontId="6" fillId="8" borderId="5" xfId="0" applyFont="1" applyFill="1" applyBorder="1" applyAlignment="1" applyProtection="1">
      <alignment horizontal="center"/>
    </xf>
    <xf numFmtId="0" fontId="9" fillId="8" borderId="2" xfId="0" applyFont="1" applyFill="1" applyBorder="1" applyAlignment="1" applyProtection="1">
      <alignment horizontal="center"/>
    </xf>
    <xf numFmtId="0" fontId="6" fillId="8" borderId="0" xfId="0" applyFont="1" applyFill="1" applyAlignment="1" applyProtection="1">
      <alignment horizontal="center"/>
    </xf>
    <xf numFmtId="0" fontId="9" fillId="7" borderId="0" xfId="0" applyFont="1" applyFill="1" applyAlignment="1" applyProtection="1">
      <alignment horizontal="center"/>
    </xf>
    <xf numFmtId="0" fontId="9" fillId="7" borderId="6" xfId="0" applyFont="1" applyFill="1" applyBorder="1" applyAlignment="1" applyProtection="1">
      <alignment horizontal="center"/>
    </xf>
    <xf numFmtId="0" fontId="1" fillId="8" borderId="2" xfId="0" applyFont="1" applyFill="1" applyBorder="1" applyAlignment="1" applyProtection="1">
      <alignment horizontal="center"/>
    </xf>
    <xf numFmtId="0" fontId="2" fillId="8" borderId="2" xfId="0" applyFont="1" applyFill="1" applyBorder="1" applyAlignment="1" applyProtection="1">
      <alignment horizontal="center"/>
    </xf>
    <xf numFmtId="0" fontId="1" fillId="9" borderId="2" xfId="0" applyFont="1" applyFill="1" applyBorder="1" applyAlignment="1" applyProtection="1"/>
    <xf numFmtId="0" fontId="1" fillId="9" borderId="2" xfId="0" applyFont="1" applyFill="1" applyBorder="1" applyAlignment="1" applyProtection="1">
      <alignment horizontal="center"/>
    </xf>
    <xf numFmtId="0" fontId="1" fillId="10" borderId="2" xfId="0" applyFont="1" applyFill="1" applyBorder="1" applyAlignment="1" applyProtection="1">
      <alignment horizontal="center"/>
    </xf>
    <xf numFmtId="3" fontId="1" fillId="7" borderId="2" xfId="0" applyNumberFormat="1" applyFont="1" applyFill="1" applyBorder="1" applyAlignment="1" applyProtection="1">
      <alignment horizontal="center"/>
    </xf>
    <xf numFmtId="0" fontId="5" fillId="7" borderId="2" xfId="0" applyFont="1" applyFill="1" applyBorder="1" applyAlignment="1" applyProtection="1">
      <alignment horizontal="center" vertical="center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6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right"/>
    </xf>
    <xf numFmtId="0" fontId="10" fillId="3" borderId="2" xfId="0" applyFont="1" applyFill="1" applyBorder="1" applyAlignment="1" applyProtection="1">
      <alignment horizontal="right"/>
    </xf>
    <xf numFmtId="0" fontId="1" fillId="3" borderId="3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EAD3"/>
      <rgbColor rgb="FF808080"/>
      <rgbColor rgb="FF9999FF"/>
      <rgbColor rgb="FF993366"/>
      <rgbColor rgb="FFFFF5CE"/>
      <rgbColor rgb="FFDEE6EF"/>
      <rgbColor rgb="FF660066"/>
      <rgbColor rgb="FFFF8080"/>
      <rgbColor rgb="FF0066CC"/>
      <rgbColor rgb="FFD9D2E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FE2F3"/>
      <rgbColor rgb="FFDEF1DB"/>
      <rgbColor rgb="FFFFF2CC"/>
      <rgbColor rgb="FF99CCFF"/>
      <rgbColor rgb="FFFF99CC"/>
      <rgbColor rgb="FFCC99FF"/>
      <rgbColor rgb="FFDDE8C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1C1C1C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6C0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48563"/>
  <sheetViews>
    <sheetView tabSelected="1" zoomScaleNormal="100" workbookViewId="0">
      <pane ySplit="5" topLeftCell="A6" activePane="bottomLeft" state="frozen"/>
      <selection pane="bottomLeft" activeCell="A6" sqref="A6"/>
    </sheetView>
  </sheetViews>
  <sheetFormatPr defaultColWidth="12.5703125" defaultRowHeight="12.75" x14ac:dyDescent="0.2"/>
  <cols>
    <col min="1" max="1" width="49.5703125" style="20" customWidth="1"/>
    <col min="2" max="13" width="12.5703125" style="4"/>
    <col min="14" max="14" width="16.140625" style="20" customWidth="1"/>
    <col min="15" max="16384" width="12.5703125" style="4"/>
  </cols>
  <sheetData>
    <row r="1" spans="1:26" ht="21.75" customHeight="1" x14ac:dyDescent="0.2">
      <c r="A1" s="52" t="s">
        <v>54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26" ht="15.75" x14ac:dyDescent="0.2">
      <c r="A2" s="56" t="s">
        <v>53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26" ht="15" customHeight="1" x14ac:dyDescent="0.25">
      <c r="A3" s="59" t="s">
        <v>59</v>
      </c>
      <c r="B3" s="5" t="s">
        <v>57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26" ht="15.75" x14ac:dyDescent="0.25">
      <c r="A4" s="59"/>
      <c r="B4" s="6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6" t="s">
        <v>9</v>
      </c>
      <c r="L4" s="6" t="s">
        <v>10</v>
      </c>
      <c r="M4" s="6" t="s">
        <v>11</v>
      </c>
      <c r="N4" s="7" t="s">
        <v>12</v>
      </c>
    </row>
    <row r="5" spans="1:26" ht="15.75" x14ac:dyDescent="0.25">
      <c r="A5" s="59"/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  <c r="M5" s="6">
        <v>12</v>
      </c>
      <c r="N5" s="8"/>
    </row>
    <row r="6" spans="1:26" ht="15.75" x14ac:dyDescent="0.25">
      <c r="A6" s="1" t="s">
        <v>13</v>
      </c>
      <c r="B6" s="1">
        <f t="shared" ref="B6:N6" si="0">B7+B8+B9+B10</f>
        <v>561</v>
      </c>
      <c r="C6" s="1">
        <f t="shared" si="0"/>
        <v>1350</v>
      </c>
      <c r="D6" s="1">
        <f t="shared" si="0"/>
        <v>1050</v>
      </c>
      <c r="E6" s="1">
        <f t="shared" si="0"/>
        <v>1272</v>
      </c>
      <c r="F6" s="1">
        <f t="shared" si="0"/>
        <v>905</v>
      </c>
      <c r="G6" s="1">
        <f t="shared" si="0"/>
        <v>513</v>
      </c>
      <c r="H6" s="1">
        <f t="shared" si="0"/>
        <v>265</v>
      </c>
      <c r="I6" s="1">
        <f t="shared" si="0"/>
        <v>200</v>
      </c>
      <c r="J6" s="1">
        <f t="shared" si="0"/>
        <v>265</v>
      </c>
      <c r="K6" s="1">
        <f t="shared" si="0"/>
        <v>215</v>
      </c>
      <c r="L6" s="1">
        <f t="shared" si="0"/>
        <v>85</v>
      </c>
      <c r="M6" s="1">
        <f t="shared" si="0"/>
        <v>28</v>
      </c>
      <c r="N6" s="31">
        <f t="shared" si="0"/>
        <v>6709</v>
      </c>
    </row>
    <row r="7" spans="1:26" ht="15.75" x14ac:dyDescent="0.25">
      <c r="A7" s="9" t="s">
        <v>14</v>
      </c>
      <c r="B7" s="10">
        <v>541</v>
      </c>
      <c r="C7" s="10">
        <v>1000</v>
      </c>
      <c r="D7" s="10">
        <v>700</v>
      </c>
      <c r="E7" s="10">
        <v>800</v>
      </c>
      <c r="F7" s="10">
        <v>600</v>
      </c>
      <c r="G7" s="10">
        <v>448</v>
      </c>
      <c r="H7" s="10">
        <v>200</v>
      </c>
      <c r="I7" s="10">
        <v>150</v>
      </c>
      <c r="J7" s="10">
        <v>150</v>
      </c>
      <c r="K7" s="10">
        <v>50</v>
      </c>
      <c r="L7" s="10">
        <v>20</v>
      </c>
      <c r="M7" s="10">
        <v>20</v>
      </c>
      <c r="N7" s="11">
        <f>SUM(B7:M7)</f>
        <v>4679</v>
      </c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5.75" x14ac:dyDescent="0.25">
      <c r="A8" s="9" t="s">
        <v>15</v>
      </c>
      <c r="B8" s="10">
        <v>0</v>
      </c>
      <c r="C8" s="10">
        <v>210</v>
      </c>
      <c r="D8" s="10">
        <v>160</v>
      </c>
      <c r="E8" s="10">
        <v>197</v>
      </c>
      <c r="F8" s="10">
        <v>105</v>
      </c>
      <c r="G8" s="10">
        <v>15</v>
      </c>
      <c r="H8" s="10">
        <v>15</v>
      </c>
      <c r="I8" s="10">
        <v>0</v>
      </c>
      <c r="J8" s="10">
        <v>65</v>
      </c>
      <c r="K8" s="10">
        <v>30</v>
      </c>
      <c r="L8" s="10">
        <v>20</v>
      </c>
      <c r="M8" s="10">
        <v>3</v>
      </c>
      <c r="N8" s="11">
        <f>SUM(B8:M8)</f>
        <v>820</v>
      </c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5.75" x14ac:dyDescent="0.25">
      <c r="A9" s="9" t="s">
        <v>16</v>
      </c>
      <c r="B9" s="10">
        <v>10</v>
      </c>
      <c r="C9" s="10">
        <v>40</v>
      </c>
      <c r="D9" s="10">
        <v>40</v>
      </c>
      <c r="E9" s="10">
        <v>150</v>
      </c>
      <c r="F9" s="10">
        <v>40</v>
      </c>
      <c r="G9" s="10">
        <v>40</v>
      </c>
      <c r="H9" s="10">
        <v>40</v>
      </c>
      <c r="I9" s="10">
        <v>40</v>
      </c>
      <c r="J9" s="10">
        <v>40</v>
      </c>
      <c r="K9" s="10">
        <v>130</v>
      </c>
      <c r="L9" s="10">
        <v>40</v>
      </c>
      <c r="M9" s="10">
        <v>0</v>
      </c>
      <c r="N9" s="11">
        <f>SUM(B9:M9)</f>
        <v>610</v>
      </c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5.75" x14ac:dyDescent="0.25">
      <c r="A10" s="9" t="s">
        <v>17</v>
      </c>
      <c r="B10" s="10">
        <v>10</v>
      </c>
      <c r="C10" s="10">
        <v>100</v>
      </c>
      <c r="D10" s="10">
        <v>150</v>
      </c>
      <c r="E10" s="10">
        <v>125</v>
      </c>
      <c r="F10" s="10">
        <v>160</v>
      </c>
      <c r="G10" s="10">
        <v>10</v>
      </c>
      <c r="H10" s="10">
        <v>10</v>
      </c>
      <c r="I10" s="10">
        <v>10</v>
      </c>
      <c r="J10" s="10">
        <v>10</v>
      </c>
      <c r="K10" s="10">
        <v>5</v>
      </c>
      <c r="L10" s="10">
        <v>5</v>
      </c>
      <c r="M10" s="10">
        <v>5</v>
      </c>
      <c r="N10" s="11">
        <f>SUM(B10:M10)</f>
        <v>600</v>
      </c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5.75" x14ac:dyDescent="0.25">
      <c r="A11" s="1" t="s">
        <v>18</v>
      </c>
      <c r="B11" s="1">
        <f t="shared" ref="B11:N11" si="1">B12+B13+B14</f>
        <v>150</v>
      </c>
      <c r="C11" s="1">
        <f t="shared" si="1"/>
        <v>1200</v>
      </c>
      <c r="D11" s="1">
        <f t="shared" si="1"/>
        <v>1000</v>
      </c>
      <c r="E11" s="1">
        <f t="shared" si="1"/>
        <v>950</v>
      </c>
      <c r="F11" s="1">
        <f t="shared" si="1"/>
        <v>800</v>
      </c>
      <c r="G11" s="1">
        <f t="shared" si="1"/>
        <v>600</v>
      </c>
      <c r="H11" s="1">
        <f t="shared" si="1"/>
        <v>600</v>
      </c>
      <c r="I11" s="1">
        <f t="shared" si="1"/>
        <v>600</v>
      </c>
      <c r="J11" s="1">
        <f t="shared" si="1"/>
        <v>500</v>
      </c>
      <c r="K11" s="1">
        <f t="shared" si="1"/>
        <v>400</v>
      </c>
      <c r="L11" s="1">
        <f t="shared" si="1"/>
        <v>300</v>
      </c>
      <c r="M11" s="1">
        <f t="shared" si="1"/>
        <v>0</v>
      </c>
      <c r="N11" s="32">
        <f t="shared" si="1"/>
        <v>7100</v>
      </c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5.75" x14ac:dyDescent="0.25">
      <c r="A12" s="9" t="s">
        <v>19</v>
      </c>
      <c r="B12" s="13">
        <v>150</v>
      </c>
      <c r="C12" s="13">
        <v>800</v>
      </c>
      <c r="D12" s="13">
        <v>700</v>
      </c>
      <c r="E12" s="13">
        <v>650</v>
      </c>
      <c r="F12" s="13">
        <v>600</v>
      </c>
      <c r="G12" s="13">
        <v>500</v>
      </c>
      <c r="H12" s="13">
        <v>500</v>
      </c>
      <c r="I12" s="13">
        <v>500</v>
      </c>
      <c r="J12" s="13">
        <v>300</v>
      </c>
      <c r="K12" s="13">
        <v>250</v>
      </c>
      <c r="L12" s="13">
        <v>211</v>
      </c>
      <c r="M12" s="13">
        <v>0</v>
      </c>
      <c r="N12" s="11">
        <f>SUM(B12:M12)</f>
        <v>5161</v>
      </c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5.75" x14ac:dyDescent="0.25">
      <c r="A13" s="9" t="s">
        <v>20</v>
      </c>
      <c r="B13" s="13">
        <v>0</v>
      </c>
      <c r="C13" s="13">
        <v>200</v>
      </c>
      <c r="D13" s="13">
        <v>150</v>
      </c>
      <c r="E13" s="13">
        <v>150</v>
      </c>
      <c r="F13" s="13">
        <v>100</v>
      </c>
      <c r="G13" s="13">
        <v>50</v>
      </c>
      <c r="H13" s="13">
        <v>50</v>
      </c>
      <c r="I13" s="13">
        <v>50</v>
      </c>
      <c r="J13" s="13">
        <v>100</v>
      </c>
      <c r="K13" s="13">
        <v>100</v>
      </c>
      <c r="L13" s="13">
        <v>55</v>
      </c>
      <c r="M13" s="13">
        <v>0</v>
      </c>
      <c r="N13" s="11">
        <f>SUM(B13:M13)</f>
        <v>1005</v>
      </c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5.75" x14ac:dyDescent="0.25">
      <c r="A14" s="9" t="s">
        <v>21</v>
      </c>
      <c r="B14" s="13">
        <v>0</v>
      </c>
      <c r="C14" s="13">
        <v>200</v>
      </c>
      <c r="D14" s="13">
        <v>150</v>
      </c>
      <c r="E14" s="13">
        <v>150</v>
      </c>
      <c r="F14" s="13">
        <v>100</v>
      </c>
      <c r="G14" s="13">
        <v>50</v>
      </c>
      <c r="H14" s="13">
        <v>50</v>
      </c>
      <c r="I14" s="13">
        <v>50</v>
      </c>
      <c r="J14" s="13">
        <v>100</v>
      </c>
      <c r="K14" s="13">
        <v>50</v>
      </c>
      <c r="L14" s="13">
        <v>34</v>
      </c>
      <c r="M14" s="13">
        <v>0</v>
      </c>
      <c r="N14" s="11">
        <f>SUM(B14:M14)</f>
        <v>934</v>
      </c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5.75" x14ac:dyDescent="0.25">
      <c r="A15" s="1" t="s">
        <v>22</v>
      </c>
      <c r="B15" s="1">
        <f t="shared" ref="B15:N15" si="2">B16+B17</f>
        <v>700</v>
      </c>
      <c r="C15" s="1">
        <f t="shared" si="2"/>
        <v>800</v>
      </c>
      <c r="D15" s="1">
        <f t="shared" si="2"/>
        <v>900</v>
      </c>
      <c r="E15" s="1">
        <f t="shared" si="2"/>
        <v>1000</v>
      </c>
      <c r="F15" s="1">
        <f t="shared" si="2"/>
        <v>1000</v>
      </c>
      <c r="G15" s="1">
        <f t="shared" si="2"/>
        <v>0</v>
      </c>
      <c r="H15" s="1">
        <f t="shared" si="2"/>
        <v>0</v>
      </c>
      <c r="I15" s="1">
        <f t="shared" si="2"/>
        <v>0</v>
      </c>
      <c r="J15" s="1">
        <f t="shared" si="2"/>
        <v>250</v>
      </c>
      <c r="K15" s="1">
        <f t="shared" si="2"/>
        <v>200</v>
      </c>
      <c r="L15" s="1">
        <f t="shared" si="2"/>
        <v>0</v>
      </c>
      <c r="M15" s="1">
        <f t="shared" si="2"/>
        <v>0</v>
      </c>
      <c r="N15" s="31">
        <f t="shared" si="2"/>
        <v>4850</v>
      </c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5.75" x14ac:dyDescent="0.25">
      <c r="A16" s="9" t="s">
        <v>23</v>
      </c>
      <c r="B16" s="11">
        <v>700</v>
      </c>
      <c r="C16" s="11">
        <v>800</v>
      </c>
      <c r="D16" s="11">
        <v>900</v>
      </c>
      <c r="E16" s="11">
        <v>800</v>
      </c>
      <c r="F16" s="11">
        <v>800</v>
      </c>
      <c r="G16" s="11">
        <v>0</v>
      </c>
      <c r="H16" s="11">
        <v>0</v>
      </c>
      <c r="I16" s="11">
        <v>0</v>
      </c>
      <c r="J16" s="11">
        <v>200</v>
      </c>
      <c r="K16" s="11">
        <v>200</v>
      </c>
      <c r="L16" s="10">
        <v>0</v>
      </c>
      <c r="M16" s="10">
        <v>0</v>
      </c>
      <c r="N16" s="11">
        <f>SUM(B16:M16)</f>
        <v>4400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5.75" x14ac:dyDescent="0.25">
      <c r="A17" s="9" t="s">
        <v>24</v>
      </c>
      <c r="B17" s="11">
        <v>0</v>
      </c>
      <c r="C17" s="11">
        <v>0</v>
      </c>
      <c r="D17" s="11">
        <v>0</v>
      </c>
      <c r="E17" s="11">
        <v>200</v>
      </c>
      <c r="F17" s="11">
        <v>200</v>
      </c>
      <c r="G17" s="11">
        <v>0</v>
      </c>
      <c r="H17" s="11">
        <v>0</v>
      </c>
      <c r="I17" s="11">
        <v>0</v>
      </c>
      <c r="J17" s="11">
        <v>50</v>
      </c>
      <c r="K17" s="11">
        <v>0</v>
      </c>
      <c r="L17" s="10">
        <v>0</v>
      </c>
      <c r="M17" s="10">
        <v>0</v>
      </c>
      <c r="N17" s="11">
        <f>SUM(B17:M17)</f>
        <v>450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5.75" x14ac:dyDescent="0.25">
      <c r="A18" s="1" t="s">
        <v>25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31">
        <f>N19+N20+N21</f>
        <v>3000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5.75" x14ac:dyDescent="0.25">
      <c r="A19" s="9" t="s">
        <v>26</v>
      </c>
      <c r="B19" s="10">
        <v>80</v>
      </c>
      <c r="C19" s="10">
        <v>250</v>
      </c>
      <c r="D19" s="10">
        <v>250</v>
      </c>
      <c r="E19" s="10">
        <v>200</v>
      </c>
      <c r="F19" s="10">
        <v>200</v>
      </c>
      <c r="G19" s="10">
        <v>50</v>
      </c>
      <c r="H19" s="10">
        <v>0</v>
      </c>
      <c r="I19" s="10">
        <v>70</v>
      </c>
      <c r="J19" s="10">
        <v>70</v>
      </c>
      <c r="K19" s="10">
        <v>70</v>
      </c>
      <c r="L19" s="10">
        <v>50</v>
      </c>
      <c r="M19" s="10">
        <v>10</v>
      </c>
      <c r="N19" s="11">
        <f>SUM(B19:M19)</f>
        <v>1300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5.75" x14ac:dyDescent="0.25">
      <c r="A20" s="9" t="s">
        <v>27</v>
      </c>
      <c r="B20" s="10">
        <v>77</v>
      </c>
      <c r="C20" s="10">
        <v>83</v>
      </c>
      <c r="D20" s="10">
        <v>138</v>
      </c>
      <c r="E20" s="10">
        <v>116</v>
      </c>
      <c r="F20" s="10">
        <v>134</v>
      </c>
      <c r="G20" s="10">
        <v>126</v>
      </c>
      <c r="H20" s="10">
        <v>118</v>
      </c>
      <c r="I20" s="10">
        <v>90</v>
      </c>
      <c r="J20" s="10">
        <v>46</v>
      </c>
      <c r="K20" s="10">
        <v>90</v>
      </c>
      <c r="L20" s="10">
        <v>0</v>
      </c>
      <c r="M20" s="10">
        <v>0</v>
      </c>
      <c r="N20" s="11">
        <f>SUM(B20:M20)</f>
        <v>1018</v>
      </c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5.75" x14ac:dyDescent="0.25">
      <c r="A21" s="9" t="s">
        <v>28</v>
      </c>
      <c r="B21" s="10">
        <v>0</v>
      </c>
      <c r="C21" s="10">
        <v>40</v>
      </c>
      <c r="D21" s="10">
        <v>210</v>
      </c>
      <c r="E21" s="10">
        <v>144</v>
      </c>
      <c r="F21" s="10">
        <v>0</v>
      </c>
      <c r="G21" s="10">
        <v>40</v>
      </c>
      <c r="H21" s="10">
        <v>25</v>
      </c>
      <c r="I21" s="10">
        <v>20</v>
      </c>
      <c r="J21" s="10">
        <v>123</v>
      </c>
      <c r="K21" s="10">
        <v>45</v>
      </c>
      <c r="L21" s="10">
        <v>35</v>
      </c>
      <c r="M21" s="10">
        <v>0</v>
      </c>
      <c r="N21" s="11">
        <f>SUM(B21:M21)</f>
        <v>682</v>
      </c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5.75" x14ac:dyDescent="0.25">
      <c r="A22" s="1" t="s">
        <v>29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31">
        <f>N23+N24+N25</f>
        <v>4863</v>
      </c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5.75" x14ac:dyDescent="0.25">
      <c r="A23" s="9" t="s">
        <v>30</v>
      </c>
      <c r="B23" s="10">
        <v>20</v>
      </c>
      <c r="C23" s="10">
        <v>145</v>
      </c>
      <c r="D23" s="10">
        <v>345</v>
      </c>
      <c r="E23" s="10">
        <v>345</v>
      </c>
      <c r="F23" s="10">
        <v>345</v>
      </c>
      <c r="G23" s="10">
        <v>300</v>
      </c>
      <c r="H23" s="10">
        <v>45</v>
      </c>
      <c r="I23" s="10">
        <v>30</v>
      </c>
      <c r="J23" s="10">
        <v>354</v>
      </c>
      <c r="K23" s="10">
        <v>345</v>
      </c>
      <c r="L23" s="10">
        <v>286</v>
      </c>
      <c r="M23" s="10"/>
      <c r="N23" s="11">
        <f>SUM(B23:M23)</f>
        <v>2560</v>
      </c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5.75" x14ac:dyDescent="0.25">
      <c r="A24" s="9" t="s">
        <v>31</v>
      </c>
      <c r="B24" s="10">
        <v>20</v>
      </c>
      <c r="C24" s="10">
        <v>205</v>
      </c>
      <c r="D24" s="10">
        <v>120</v>
      </c>
      <c r="E24" s="10">
        <v>170</v>
      </c>
      <c r="F24" s="10">
        <v>130</v>
      </c>
      <c r="G24" s="10">
        <v>80</v>
      </c>
      <c r="H24" s="10">
        <v>60</v>
      </c>
      <c r="I24" s="10">
        <v>80</v>
      </c>
      <c r="J24" s="10">
        <v>180</v>
      </c>
      <c r="K24" s="10">
        <v>70</v>
      </c>
      <c r="L24" s="10">
        <v>64</v>
      </c>
      <c r="M24" s="10"/>
      <c r="N24" s="11">
        <f>SUM(B24:M24)</f>
        <v>1179</v>
      </c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5.75" x14ac:dyDescent="0.25">
      <c r="A25" s="9" t="s">
        <v>32</v>
      </c>
      <c r="B25" s="10"/>
      <c r="C25" s="10">
        <v>100</v>
      </c>
      <c r="D25" s="10">
        <v>180</v>
      </c>
      <c r="E25" s="10">
        <v>185</v>
      </c>
      <c r="F25" s="10">
        <v>150</v>
      </c>
      <c r="G25" s="10">
        <v>40</v>
      </c>
      <c r="H25" s="10">
        <v>30</v>
      </c>
      <c r="I25" s="10">
        <v>30</v>
      </c>
      <c r="J25" s="10">
        <v>213</v>
      </c>
      <c r="K25" s="10">
        <v>104</v>
      </c>
      <c r="L25" s="10">
        <v>92</v>
      </c>
      <c r="M25" s="10"/>
      <c r="N25" s="11">
        <f>SUM(B25:M25)</f>
        <v>1124</v>
      </c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5.75" x14ac:dyDescent="0.25">
      <c r="A26" s="1" t="s">
        <v>33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31">
        <f>N27+N28</f>
        <v>9003</v>
      </c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5.75" x14ac:dyDescent="0.25">
      <c r="A27" s="9" t="s">
        <v>34</v>
      </c>
      <c r="B27" s="10">
        <v>170</v>
      </c>
      <c r="C27" s="10">
        <v>130</v>
      </c>
      <c r="D27" s="10">
        <v>170</v>
      </c>
      <c r="E27" s="10">
        <v>170</v>
      </c>
      <c r="F27" s="10">
        <v>170</v>
      </c>
      <c r="G27" s="10">
        <v>97</v>
      </c>
      <c r="H27" s="10">
        <v>97</v>
      </c>
      <c r="I27" s="10">
        <v>99</v>
      </c>
      <c r="J27" s="10">
        <v>170</v>
      </c>
      <c r="K27" s="10">
        <v>140</v>
      </c>
      <c r="L27" s="10">
        <v>140</v>
      </c>
      <c r="M27" s="10">
        <v>50</v>
      </c>
      <c r="N27" s="11">
        <f>M27+L27+K27+J27+I27+H27+G27+F27+E27+D27+C27+B27</f>
        <v>1603</v>
      </c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5.75" x14ac:dyDescent="0.25">
      <c r="A28" s="9" t="s">
        <v>35</v>
      </c>
      <c r="B28" s="10">
        <v>424</v>
      </c>
      <c r="C28" s="10">
        <v>733</v>
      </c>
      <c r="D28" s="10">
        <v>1190</v>
      </c>
      <c r="E28" s="10">
        <v>455</v>
      </c>
      <c r="F28" s="10">
        <v>788</v>
      </c>
      <c r="G28" s="10">
        <v>365</v>
      </c>
      <c r="H28" s="10">
        <v>500</v>
      </c>
      <c r="I28" s="10">
        <v>660</v>
      </c>
      <c r="J28" s="10">
        <v>650</v>
      </c>
      <c r="K28" s="10">
        <v>651</v>
      </c>
      <c r="L28" s="10">
        <v>664</v>
      </c>
      <c r="M28" s="10">
        <v>320</v>
      </c>
      <c r="N28" s="11">
        <f>M28+L28+K28+J28+I28+H28+G28+F28+E28+D28+C28+B28</f>
        <v>7400</v>
      </c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5.75" x14ac:dyDescent="0.25">
      <c r="A29" s="1" t="s">
        <v>36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31">
        <f>N30</f>
        <v>2550</v>
      </c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5.75" x14ac:dyDescent="0.25">
      <c r="A30" s="9" t="s">
        <v>37</v>
      </c>
      <c r="B30" s="14">
        <v>120</v>
      </c>
      <c r="C30" s="14">
        <v>240</v>
      </c>
      <c r="D30" s="14">
        <v>380</v>
      </c>
      <c r="E30" s="14">
        <v>380</v>
      </c>
      <c r="F30" s="14">
        <v>380</v>
      </c>
      <c r="G30" s="14">
        <v>380</v>
      </c>
      <c r="H30" s="14">
        <v>180</v>
      </c>
      <c r="I30" s="14">
        <v>180</v>
      </c>
      <c r="J30" s="14">
        <v>180</v>
      </c>
      <c r="K30" s="14">
        <v>70</v>
      </c>
      <c r="L30" s="14">
        <v>60</v>
      </c>
      <c r="M30" s="14">
        <v>0</v>
      </c>
      <c r="N30" s="15">
        <f>M30+L30+K30+J30+I30+H30+G30+F30+E30+D30+C30+B30</f>
        <v>2550</v>
      </c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15.75" x14ac:dyDescent="0.25">
      <c r="A31" s="1" t="s">
        <v>38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31">
        <f>N32</f>
        <v>1600</v>
      </c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5.75" x14ac:dyDescent="0.25">
      <c r="A32" s="9" t="s">
        <v>39</v>
      </c>
      <c r="B32" s="10">
        <v>120</v>
      </c>
      <c r="C32" s="10">
        <v>150</v>
      </c>
      <c r="D32" s="10">
        <v>150</v>
      </c>
      <c r="E32" s="10">
        <v>150</v>
      </c>
      <c r="F32" s="10">
        <v>150</v>
      </c>
      <c r="G32" s="10">
        <v>120</v>
      </c>
      <c r="H32" s="10">
        <v>120</v>
      </c>
      <c r="I32" s="10">
        <v>120</v>
      </c>
      <c r="J32" s="10">
        <v>140</v>
      </c>
      <c r="K32" s="10">
        <v>140</v>
      </c>
      <c r="L32" s="10">
        <v>140</v>
      </c>
      <c r="M32" s="10">
        <v>100</v>
      </c>
      <c r="N32" s="15">
        <f t="shared" ref="N32:N39" si="3">M32+L32+K32+J32+I32+H32+G32+F32+E32+D32+C32+B32</f>
        <v>1600</v>
      </c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8" ht="15.75" x14ac:dyDescent="0.25">
      <c r="A33" s="1" t="s">
        <v>41</v>
      </c>
      <c r="B33" s="16">
        <v>100</v>
      </c>
      <c r="C33" s="16">
        <v>400</v>
      </c>
      <c r="D33" s="16">
        <v>356</v>
      </c>
      <c r="E33" s="16">
        <v>350</v>
      </c>
      <c r="F33" s="16">
        <v>250</v>
      </c>
      <c r="G33" s="16">
        <v>200</v>
      </c>
      <c r="H33" s="16">
        <v>200</v>
      </c>
      <c r="I33" s="16">
        <v>250</v>
      </c>
      <c r="J33" s="16">
        <v>250</v>
      </c>
      <c r="K33" s="16">
        <v>250</v>
      </c>
      <c r="L33" s="16">
        <v>250</v>
      </c>
      <c r="M33" s="16">
        <v>0</v>
      </c>
      <c r="N33" s="31">
        <f t="shared" si="3"/>
        <v>2856</v>
      </c>
      <c r="O33" s="12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</row>
    <row r="34" spans="1:28" ht="15.75" x14ac:dyDescent="0.25">
      <c r="A34" s="1" t="s">
        <v>40</v>
      </c>
      <c r="B34" s="1">
        <v>170</v>
      </c>
      <c r="C34" s="1">
        <v>2500</v>
      </c>
      <c r="D34" s="1">
        <v>2800</v>
      </c>
      <c r="E34" s="1">
        <v>3000</v>
      </c>
      <c r="F34" s="1">
        <v>1800</v>
      </c>
      <c r="G34" s="1">
        <v>420</v>
      </c>
      <c r="H34" s="1">
        <v>420</v>
      </c>
      <c r="I34" s="1">
        <v>420</v>
      </c>
      <c r="J34" s="1">
        <v>430</v>
      </c>
      <c r="K34" s="1">
        <v>430</v>
      </c>
      <c r="L34" s="1">
        <v>430</v>
      </c>
      <c r="M34" s="1">
        <v>170</v>
      </c>
      <c r="N34" s="31">
        <f t="shared" si="3"/>
        <v>12990</v>
      </c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8" ht="15.75" x14ac:dyDescent="0.25">
      <c r="A35" s="1" t="s">
        <v>51</v>
      </c>
      <c r="B35" s="1">
        <v>617</v>
      </c>
      <c r="C35" s="1">
        <v>617</v>
      </c>
      <c r="D35" s="1">
        <v>617</v>
      </c>
      <c r="E35" s="1">
        <v>617</v>
      </c>
      <c r="F35" s="1">
        <v>617</v>
      </c>
      <c r="G35" s="1">
        <v>617</v>
      </c>
      <c r="H35" s="1">
        <v>617</v>
      </c>
      <c r="I35" s="1">
        <v>617</v>
      </c>
      <c r="J35" s="1">
        <v>617</v>
      </c>
      <c r="K35" s="1">
        <v>617</v>
      </c>
      <c r="L35" s="1">
        <v>617</v>
      </c>
      <c r="M35" s="1">
        <v>618</v>
      </c>
      <c r="N35" s="31">
        <f t="shared" si="3"/>
        <v>7405</v>
      </c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8" ht="15.75" x14ac:dyDescent="0.25">
      <c r="A36" s="1" t="s">
        <v>43</v>
      </c>
      <c r="B36" s="1">
        <v>500</v>
      </c>
      <c r="C36" s="1">
        <v>1000</v>
      </c>
      <c r="D36" s="1">
        <v>1200</v>
      </c>
      <c r="E36" s="1">
        <v>1200</v>
      </c>
      <c r="F36" s="1">
        <v>1000</v>
      </c>
      <c r="G36" s="1">
        <v>500</v>
      </c>
      <c r="H36" s="1">
        <v>500</v>
      </c>
      <c r="I36" s="1">
        <v>500</v>
      </c>
      <c r="J36" s="1">
        <v>1200</v>
      </c>
      <c r="K36" s="1">
        <v>1000</v>
      </c>
      <c r="L36" s="1">
        <v>900</v>
      </c>
      <c r="M36" s="1">
        <v>561</v>
      </c>
      <c r="N36" s="31">
        <f t="shared" si="3"/>
        <v>10061</v>
      </c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8" ht="15.75" x14ac:dyDescent="0.25">
      <c r="A37" s="1" t="s">
        <v>44</v>
      </c>
      <c r="B37" s="17">
        <v>81</v>
      </c>
      <c r="C37" s="17">
        <v>259</v>
      </c>
      <c r="D37" s="17">
        <v>306</v>
      </c>
      <c r="E37" s="17">
        <v>318</v>
      </c>
      <c r="F37" s="17">
        <v>300</v>
      </c>
      <c r="G37" s="17">
        <v>168</v>
      </c>
      <c r="H37" s="17">
        <v>56</v>
      </c>
      <c r="I37" s="17">
        <v>113</v>
      </c>
      <c r="J37" s="17">
        <v>258</v>
      </c>
      <c r="K37" s="17">
        <v>105</v>
      </c>
      <c r="L37" s="17">
        <v>161</v>
      </c>
      <c r="M37" s="17">
        <v>28</v>
      </c>
      <c r="N37" s="31">
        <f t="shared" si="3"/>
        <v>2153</v>
      </c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8" ht="15.75" x14ac:dyDescent="0.25">
      <c r="A38" s="1" t="s">
        <v>45</v>
      </c>
      <c r="B38" s="2">
        <v>2400</v>
      </c>
      <c r="C38" s="2">
        <v>6600</v>
      </c>
      <c r="D38" s="2">
        <v>6400</v>
      </c>
      <c r="E38" s="2">
        <v>6800</v>
      </c>
      <c r="F38" s="2">
        <v>6400</v>
      </c>
      <c r="G38" s="2">
        <v>5100</v>
      </c>
      <c r="H38" s="2">
        <v>1500</v>
      </c>
      <c r="I38" s="2">
        <v>1300</v>
      </c>
      <c r="J38" s="2">
        <v>3300</v>
      </c>
      <c r="K38" s="2">
        <v>7100</v>
      </c>
      <c r="L38" s="2">
        <v>5100</v>
      </c>
      <c r="M38" s="2">
        <v>6000</v>
      </c>
      <c r="N38" s="31">
        <f t="shared" si="3"/>
        <v>58000</v>
      </c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8" ht="15.75" x14ac:dyDescent="0.25">
      <c r="A39" s="1" t="s">
        <v>46</v>
      </c>
      <c r="B39" s="16">
        <v>800</v>
      </c>
      <c r="C39" s="16">
        <v>1300</v>
      </c>
      <c r="D39" s="16">
        <v>1500</v>
      </c>
      <c r="E39" s="16">
        <v>1500</v>
      </c>
      <c r="F39" s="16">
        <v>1500</v>
      </c>
      <c r="G39" s="16">
        <v>500</v>
      </c>
      <c r="H39" s="16">
        <v>500</v>
      </c>
      <c r="I39" s="16">
        <v>500</v>
      </c>
      <c r="J39" s="16">
        <v>1698</v>
      </c>
      <c r="K39" s="16">
        <v>1698</v>
      </c>
      <c r="L39" s="16">
        <v>1700</v>
      </c>
      <c r="M39" s="16">
        <v>0</v>
      </c>
      <c r="N39" s="31">
        <f t="shared" si="3"/>
        <v>13196</v>
      </c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8" ht="15.75" x14ac:dyDescent="0.25">
      <c r="A40" s="1" t="s">
        <v>47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430</v>
      </c>
      <c r="K40" s="1">
        <v>580</v>
      </c>
      <c r="L40" s="1">
        <v>501</v>
      </c>
      <c r="M40" s="1">
        <v>0</v>
      </c>
      <c r="N40" s="31">
        <f>L40+K40+J40</f>
        <v>1511</v>
      </c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8" ht="15.75" x14ac:dyDescent="0.25">
      <c r="A41" s="57" t="s">
        <v>48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7">
        <f>N40+N39+N38+N37+N36+N35+N34+N33+N31+N29+N26+N22+N18+N15+N11+N6</f>
        <v>147847</v>
      </c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8" ht="15.75" x14ac:dyDescent="0.2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</row>
    <row r="43" spans="1:28" ht="24" customHeight="1" x14ac:dyDescent="0.2">
      <c r="A43" s="50" t="s">
        <v>49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</row>
    <row r="44" spans="1:28" ht="15.75" x14ac:dyDescent="0.25">
      <c r="A44" s="59" t="s">
        <v>59</v>
      </c>
      <c r="B44" s="21" t="s">
        <v>57</v>
      </c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8"/>
    </row>
    <row r="45" spans="1:28" ht="15.75" x14ac:dyDescent="0.25">
      <c r="A45" s="59"/>
      <c r="B45" s="6" t="s">
        <v>0</v>
      </c>
      <c r="C45" s="6" t="s">
        <v>1</v>
      </c>
      <c r="D45" s="6" t="s">
        <v>2</v>
      </c>
      <c r="E45" s="6" t="s">
        <v>3</v>
      </c>
      <c r="F45" s="6" t="s">
        <v>4</v>
      </c>
      <c r="G45" s="6" t="s">
        <v>5</v>
      </c>
      <c r="H45" s="6" t="s">
        <v>6</v>
      </c>
      <c r="I45" s="6" t="s">
        <v>7</v>
      </c>
      <c r="J45" s="6" t="s">
        <v>8</v>
      </c>
      <c r="K45" s="6" t="s">
        <v>9</v>
      </c>
      <c r="L45" s="6" t="s">
        <v>10</v>
      </c>
      <c r="M45" s="6" t="s">
        <v>11</v>
      </c>
      <c r="N45" s="7" t="s">
        <v>12</v>
      </c>
    </row>
    <row r="46" spans="1:28" ht="15.75" x14ac:dyDescent="0.25">
      <c r="A46" s="59"/>
      <c r="B46" s="6">
        <v>1</v>
      </c>
      <c r="C46" s="6">
        <v>2</v>
      </c>
      <c r="D46" s="6">
        <v>3</v>
      </c>
      <c r="E46" s="6">
        <v>4</v>
      </c>
      <c r="F46" s="6">
        <v>5</v>
      </c>
      <c r="G46" s="6">
        <v>6</v>
      </c>
      <c r="H46" s="6">
        <v>7</v>
      </c>
      <c r="I46" s="6">
        <v>8</v>
      </c>
      <c r="J46" s="6">
        <v>9</v>
      </c>
      <c r="K46" s="6">
        <v>10</v>
      </c>
      <c r="L46" s="6">
        <v>11</v>
      </c>
      <c r="M46" s="6">
        <v>12</v>
      </c>
      <c r="N46" s="8"/>
    </row>
    <row r="47" spans="1:28" ht="15.75" x14ac:dyDescent="0.25">
      <c r="A47" s="37" t="s">
        <v>13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>
        <f>N48+N49+N50+N51</f>
        <v>7069</v>
      </c>
    </row>
    <row r="48" spans="1:28" ht="15.75" x14ac:dyDescent="0.25">
      <c r="A48" s="46" t="s">
        <v>38</v>
      </c>
      <c r="B48" s="47">
        <v>559</v>
      </c>
      <c r="C48" s="47">
        <v>1020</v>
      </c>
      <c r="D48" s="47">
        <v>718</v>
      </c>
      <c r="E48" s="47">
        <v>818</v>
      </c>
      <c r="F48" s="47">
        <v>618</v>
      </c>
      <c r="G48" s="47">
        <v>466</v>
      </c>
      <c r="H48" s="47">
        <v>218</v>
      </c>
      <c r="I48" s="47">
        <v>168</v>
      </c>
      <c r="J48" s="47">
        <v>168</v>
      </c>
      <c r="K48" s="47">
        <v>110</v>
      </c>
      <c r="L48" s="47">
        <v>25</v>
      </c>
      <c r="M48" s="47">
        <v>25</v>
      </c>
      <c r="N48" s="48">
        <f>M48+L48+K48+J48+I48+H48+G48+F48+E48+D48+C48+B48</f>
        <v>4913</v>
      </c>
    </row>
    <row r="49" spans="1:14" ht="15.75" x14ac:dyDescent="0.25">
      <c r="A49" s="9" t="s">
        <v>15</v>
      </c>
      <c r="B49" s="10">
        <v>0</v>
      </c>
      <c r="C49" s="10">
        <v>215</v>
      </c>
      <c r="D49" s="10">
        <v>165</v>
      </c>
      <c r="E49" s="10">
        <v>202</v>
      </c>
      <c r="F49" s="10">
        <v>110</v>
      </c>
      <c r="G49" s="10">
        <v>20</v>
      </c>
      <c r="H49" s="10">
        <v>20</v>
      </c>
      <c r="I49" s="10">
        <v>5</v>
      </c>
      <c r="J49" s="10">
        <v>70</v>
      </c>
      <c r="K49" s="10">
        <v>35</v>
      </c>
      <c r="L49" s="10">
        <v>25</v>
      </c>
      <c r="M49" s="10">
        <v>0</v>
      </c>
      <c r="N49" s="11">
        <f>M49+L49+K49+J49+I49+H49+G49+F49+E49+D49+C49+B49</f>
        <v>867</v>
      </c>
    </row>
    <row r="50" spans="1:14" ht="15.75" x14ac:dyDescent="0.25">
      <c r="A50" s="9" t="s">
        <v>16</v>
      </c>
      <c r="B50" s="10">
        <v>10</v>
      </c>
      <c r="C50" s="10">
        <v>45</v>
      </c>
      <c r="D50" s="10">
        <v>45</v>
      </c>
      <c r="E50" s="10">
        <v>155</v>
      </c>
      <c r="F50" s="10">
        <v>45</v>
      </c>
      <c r="G50" s="10">
        <v>45</v>
      </c>
      <c r="H50" s="10">
        <v>45</v>
      </c>
      <c r="I50" s="10">
        <v>42</v>
      </c>
      <c r="J50" s="10">
        <v>42</v>
      </c>
      <c r="K50" s="10">
        <v>132</v>
      </c>
      <c r="L50" s="10">
        <v>40</v>
      </c>
      <c r="M50" s="10">
        <v>0</v>
      </c>
      <c r="N50" s="11">
        <f>M50+L50+K50+J50+I50+H50+G50+F50+E50+D50+C50+B50</f>
        <v>646</v>
      </c>
    </row>
    <row r="51" spans="1:14" ht="15.75" x14ac:dyDescent="0.25">
      <c r="A51" s="9" t="s">
        <v>17</v>
      </c>
      <c r="B51" s="10">
        <v>13</v>
      </c>
      <c r="C51" s="10">
        <v>105</v>
      </c>
      <c r="D51" s="10">
        <v>153</v>
      </c>
      <c r="E51" s="10">
        <v>130</v>
      </c>
      <c r="F51" s="10">
        <v>163</v>
      </c>
      <c r="G51" s="10">
        <v>13</v>
      </c>
      <c r="H51" s="10">
        <v>13</v>
      </c>
      <c r="I51" s="10">
        <v>13</v>
      </c>
      <c r="J51" s="10">
        <v>13</v>
      </c>
      <c r="K51" s="10">
        <v>10</v>
      </c>
      <c r="L51" s="10">
        <v>10</v>
      </c>
      <c r="M51" s="10">
        <v>7</v>
      </c>
      <c r="N51" s="11">
        <f>M51+L51+K51+J51+I51+H51+G51+F51+E51+D51+C51+B51</f>
        <v>643</v>
      </c>
    </row>
    <row r="52" spans="1:14" ht="15.75" x14ac:dyDescent="0.25">
      <c r="A52" s="37" t="s">
        <v>18</v>
      </c>
      <c r="B52" s="37">
        <f t="shared" ref="B52:N52" si="4">B53+B54+B55</f>
        <v>150</v>
      </c>
      <c r="C52" s="37">
        <f t="shared" si="4"/>
        <v>1220</v>
      </c>
      <c r="D52" s="37">
        <f t="shared" si="4"/>
        <v>1020</v>
      </c>
      <c r="E52" s="37">
        <f t="shared" si="4"/>
        <v>970</v>
      </c>
      <c r="F52" s="37">
        <f t="shared" si="4"/>
        <v>820</v>
      </c>
      <c r="G52" s="37">
        <f t="shared" si="4"/>
        <v>620</v>
      </c>
      <c r="H52" s="37">
        <f t="shared" si="4"/>
        <v>620</v>
      </c>
      <c r="I52" s="37">
        <f t="shared" si="4"/>
        <v>620</v>
      </c>
      <c r="J52" s="37">
        <f t="shared" si="4"/>
        <v>520</v>
      </c>
      <c r="K52" s="37">
        <f t="shared" si="4"/>
        <v>420</v>
      </c>
      <c r="L52" s="37">
        <f t="shared" si="4"/>
        <v>320</v>
      </c>
      <c r="M52" s="37">
        <f t="shared" si="4"/>
        <v>0</v>
      </c>
      <c r="N52" s="37">
        <f t="shared" si="4"/>
        <v>7300</v>
      </c>
    </row>
    <row r="53" spans="1:14" ht="15.75" x14ac:dyDescent="0.25">
      <c r="A53" s="9" t="s">
        <v>19</v>
      </c>
      <c r="B53" s="13">
        <v>150</v>
      </c>
      <c r="C53" s="13">
        <v>810</v>
      </c>
      <c r="D53" s="13">
        <v>710</v>
      </c>
      <c r="E53" s="13">
        <v>660</v>
      </c>
      <c r="F53" s="13">
        <v>610</v>
      </c>
      <c r="G53" s="13">
        <v>510</v>
      </c>
      <c r="H53" s="13">
        <v>510</v>
      </c>
      <c r="I53" s="13">
        <v>510</v>
      </c>
      <c r="J53" s="13">
        <v>310</v>
      </c>
      <c r="K53" s="13">
        <v>260</v>
      </c>
      <c r="L53" s="13">
        <v>221</v>
      </c>
      <c r="M53" s="13">
        <v>0</v>
      </c>
      <c r="N53" s="11">
        <f>L53+K53+J53+I53+H53+G53+F53+E53+D53+C53+B53</f>
        <v>5261</v>
      </c>
    </row>
    <row r="54" spans="1:14" ht="15.75" x14ac:dyDescent="0.25">
      <c r="A54" s="9" t="s">
        <v>20</v>
      </c>
      <c r="B54" s="13">
        <v>0</v>
      </c>
      <c r="C54" s="13">
        <v>205</v>
      </c>
      <c r="D54" s="13">
        <v>155</v>
      </c>
      <c r="E54" s="13">
        <v>155</v>
      </c>
      <c r="F54" s="13">
        <v>105</v>
      </c>
      <c r="G54" s="13">
        <v>55</v>
      </c>
      <c r="H54" s="13">
        <v>55</v>
      </c>
      <c r="I54" s="13">
        <v>55</v>
      </c>
      <c r="J54" s="13">
        <v>105</v>
      </c>
      <c r="K54" s="13">
        <v>105</v>
      </c>
      <c r="L54" s="13">
        <v>60</v>
      </c>
      <c r="M54" s="13">
        <v>0</v>
      </c>
      <c r="N54" s="11">
        <f>L54+K54+J54+I54+H54+G54+F54+E54+D54+C54+B54</f>
        <v>1055</v>
      </c>
    </row>
    <row r="55" spans="1:14" ht="15.75" x14ac:dyDescent="0.25">
      <c r="A55" s="9" t="s">
        <v>21</v>
      </c>
      <c r="B55" s="13">
        <v>0</v>
      </c>
      <c r="C55" s="13">
        <v>205</v>
      </c>
      <c r="D55" s="13">
        <v>155</v>
      </c>
      <c r="E55" s="13">
        <v>155</v>
      </c>
      <c r="F55" s="13">
        <v>105</v>
      </c>
      <c r="G55" s="13">
        <v>55</v>
      </c>
      <c r="H55" s="13">
        <v>55</v>
      </c>
      <c r="I55" s="13">
        <v>55</v>
      </c>
      <c r="J55" s="13">
        <v>105</v>
      </c>
      <c r="K55" s="13">
        <v>55</v>
      </c>
      <c r="L55" s="13">
        <v>39</v>
      </c>
      <c r="M55" s="13">
        <v>0</v>
      </c>
      <c r="N55" s="11">
        <f>L55+K55+J55+I55+H55+G55+F55+E55+D55+C55+B55</f>
        <v>984</v>
      </c>
    </row>
    <row r="56" spans="1:14" ht="15.75" x14ac:dyDescent="0.25">
      <c r="A56" s="37" t="s">
        <v>22</v>
      </c>
      <c r="B56" s="37">
        <f t="shared" ref="B56:N56" si="5">B57+B58</f>
        <v>755</v>
      </c>
      <c r="C56" s="37">
        <f t="shared" si="5"/>
        <v>855</v>
      </c>
      <c r="D56" s="37">
        <f t="shared" si="5"/>
        <v>955</v>
      </c>
      <c r="E56" s="37">
        <f t="shared" si="5"/>
        <v>1055</v>
      </c>
      <c r="F56" s="37">
        <f t="shared" si="5"/>
        <v>1055</v>
      </c>
      <c r="G56" s="37">
        <f t="shared" si="5"/>
        <v>55</v>
      </c>
      <c r="H56" s="37">
        <f t="shared" si="5"/>
        <v>55</v>
      </c>
      <c r="I56" s="37">
        <f t="shared" si="5"/>
        <v>55</v>
      </c>
      <c r="J56" s="37">
        <f t="shared" si="5"/>
        <v>305</v>
      </c>
      <c r="K56" s="37">
        <f t="shared" si="5"/>
        <v>255</v>
      </c>
      <c r="L56" s="37">
        <f t="shared" si="5"/>
        <v>55</v>
      </c>
      <c r="M56" s="37">
        <f t="shared" si="5"/>
        <v>55</v>
      </c>
      <c r="N56" s="37">
        <f t="shared" si="5"/>
        <v>5510</v>
      </c>
    </row>
    <row r="57" spans="1:14" ht="15.75" x14ac:dyDescent="0.25">
      <c r="A57" s="9" t="s">
        <v>23</v>
      </c>
      <c r="B57" s="11">
        <v>750</v>
      </c>
      <c r="C57" s="11">
        <v>850</v>
      </c>
      <c r="D57" s="11">
        <v>950</v>
      </c>
      <c r="E57" s="11">
        <v>850</v>
      </c>
      <c r="F57" s="11">
        <v>850</v>
      </c>
      <c r="G57" s="11">
        <v>50</v>
      </c>
      <c r="H57" s="11">
        <v>50</v>
      </c>
      <c r="I57" s="11">
        <v>50</v>
      </c>
      <c r="J57" s="11">
        <v>250</v>
      </c>
      <c r="K57" s="11">
        <v>250</v>
      </c>
      <c r="L57" s="11">
        <v>50</v>
      </c>
      <c r="M57" s="11">
        <v>50</v>
      </c>
      <c r="N57" s="11">
        <v>5000</v>
      </c>
    </row>
    <row r="58" spans="1:14" ht="15.75" x14ac:dyDescent="0.25">
      <c r="A58" s="9" t="s">
        <v>24</v>
      </c>
      <c r="B58" s="11">
        <v>5</v>
      </c>
      <c r="C58" s="11">
        <v>5</v>
      </c>
      <c r="D58" s="11">
        <v>5</v>
      </c>
      <c r="E58" s="11">
        <v>205</v>
      </c>
      <c r="F58" s="11">
        <v>205</v>
      </c>
      <c r="G58" s="11">
        <v>5</v>
      </c>
      <c r="H58" s="11">
        <v>5</v>
      </c>
      <c r="I58" s="11">
        <v>5</v>
      </c>
      <c r="J58" s="11">
        <v>55</v>
      </c>
      <c r="K58" s="11">
        <v>5</v>
      </c>
      <c r="L58" s="11">
        <v>5</v>
      </c>
      <c r="M58" s="11">
        <v>5</v>
      </c>
      <c r="N58" s="11">
        <f>M58+L58+K58+J58+I58+H58+G58+F58+E58+D58+C58+B58</f>
        <v>510</v>
      </c>
    </row>
    <row r="59" spans="1:14" ht="15.75" x14ac:dyDescent="0.25">
      <c r="A59" s="37" t="s">
        <v>25</v>
      </c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>
        <f>N60+N61+N62</f>
        <v>3524</v>
      </c>
    </row>
    <row r="60" spans="1:14" ht="15.75" x14ac:dyDescent="0.25">
      <c r="A60" s="9" t="s">
        <v>26</v>
      </c>
      <c r="B60" s="10">
        <v>90</v>
      </c>
      <c r="C60" s="10">
        <v>290</v>
      </c>
      <c r="D60" s="10">
        <v>280</v>
      </c>
      <c r="E60" s="10">
        <v>240</v>
      </c>
      <c r="F60" s="10">
        <v>240</v>
      </c>
      <c r="G60" s="10">
        <v>90</v>
      </c>
      <c r="H60" s="10">
        <v>0</v>
      </c>
      <c r="I60" s="10">
        <v>110</v>
      </c>
      <c r="J60" s="10">
        <v>110</v>
      </c>
      <c r="K60" s="10">
        <v>110</v>
      </c>
      <c r="L60" s="10">
        <v>90</v>
      </c>
      <c r="M60" s="10">
        <v>50</v>
      </c>
      <c r="N60" s="11">
        <f>M60+L60+K60+J60+I60+H60+G60+F60+E60+D60+C60+B60</f>
        <v>1700</v>
      </c>
    </row>
    <row r="61" spans="1:14" ht="15.75" x14ac:dyDescent="0.25">
      <c r="A61" s="9" t="s">
        <v>27</v>
      </c>
      <c r="B61" s="10">
        <v>87</v>
      </c>
      <c r="C61" s="10">
        <v>93</v>
      </c>
      <c r="D61" s="10">
        <v>148</v>
      </c>
      <c r="E61" s="10">
        <v>126</v>
      </c>
      <c r="F61" s="10">
        <v>144</v>
      </c>
      <c r="G61" s="10">
        <v>131</v>
      </c>
      <c r="H61" s="10">
        <v>128</v>
      </c>
      <c r="I61" s="10">
        <v>95</v>
      </c>
      <c r="J61" s="10">
        <v>56</v>
      </c>
      <c r="K61" s="10">
        <v>100</v>
      </c>
      <c r="L61" s="10">
        <v>8</v>
      </c>
      <c r="M61" s="10">
        <v>2</v>
      </c>
      <c r="N61" s="11">
        <f>M61+L61+K61+J61+I61+H61+G61+F61+E61+D61+C61+B61</f>
        <v>1118</v>
      </c>
    </row>
    <row r="62" spans="1:14" ht="15.75" x14ac:dyDescent="0.25">
      <c r="A62" s="9" t="s">
        <v>28</v>
      </c>
      <c r="B62" s="10">
        <v>0</v>
      </c>
      <c r="C62" s="10">
        <v>40</v>
      </c>
      <c r="D62" s="10">
        <v>210</v>
      </c>
      <c r="E62" s="10">
        <v>168</v>
      </c>
      <c r="F62" s="10">
        <v>0</v>
      </c>
      <c r="G62" s="10">
        <v>40</v>
      </c>
      <c r="H62" s="10">
        <v>25</v>
      </c>
      <c r="I62" s="10">
        <v>20</v>
      </c>
      <c r="J62" s="10">
        <v>123</v>
      </c>
      <c r="K62" s="10">
        <v>45</v>
      </c>
      <c r="L62" s="10">
        <v>35</v>
      </c>
      <c r="M62" s="10">
        <v>0</v>
      </c>
      <c r="N62" s="11">
        <f>M62+L62+K62+J62+I62+H62+G62+F62+E62+D62+C62+B62</f>
        <v>706</v>
      </c>
    </row>
    <row r="63" spans="1:14" ht="15.75" x14ac:dyDescent="0.25">
      <c r="A63" s="37" t="s">
        <v>29</v>
      </c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>
        <f>N64+N65+N66</f>
        <v>5788</v>
      </c>
    </row>
    <row r="64" spans="1:14" ht="15.75" x14ac:dyDescent="0.25">
      <c r="A64" s="9" t="s">
        <v>30</v>
      </c>
      <c r="B64" s="10">
        <v>90</v>
      </c>
      <c r="C64" s="10">
        <v>200</v>
      </c>
      <c r="D64" s="10">
        <v>390</v>
      </c>
      <c r="E64" s="10">
        <v>390</v>
      </c>
      <c r="F64" s="10">
        <v>390</v>
      </c>
      <c r="G64" s="10">
        <v>360</v>
      </c>
      <c r="H64" s="10">
        <v>30</v>
      </c>
      <c r="I64" s="10">
        <v>45</v>
      </c>
      <c r="J64" s="10">
        <v>390</v>
      </c>
      <c r="K64" s="10">
        <v>390</v>
      </c>
      <c r="L64" s="10">
        <v>390</v>
      </c>
      <c r="M64" s="10">
        <v>12</v>
      </c>
      <c r="N64" s="11">
        <f>M64+L64+K64+J64+I64+H64+G64+F64+E64+D64+C64+B64</f>
        <v>3077</v>
      </c>
    </row>
    <row r="65" spans="1:30" ht="15.75" x14ac:dyDescent="0.25">
      <c r="A65" s="9" t="s">
        <v>31</v>
      </c>
      <c r="B65" s="10">
        <v>30</v>
      </c>
      <c r="C65" s="10">
        <v>235</v>
      </c>
      <c r="D65" s="10">
        <v>155</v>
      </c>
      <c r="E65" s="10">
        <v>205</v>
      </c>
      <c r="F65" s="10">
        <v>165</v>
      </c>
      <c r="G65" s="10">
        <v>115</v>
      </c>
      <c r="H65" s="10">
        <v>95</v>
      </c>
      <c r="I65" s="10">
        <v>115</v>
      </c>
      <c r="J65" s="10">
        <v>215</v>
      </c>
      <c r="K65" s="10">
        <v>105</v>
      </c>
      <c r="L65" s="10">
        <v>99</v>
      </c>
      <c r="M65" s="10">
        <v>3</v>
      </c>
      <c r="N65" s="11">
        <f>M65+L65+K65+J65+I65+H65+G65+F65+E65+D65+C65+B65</f>
        <v>1537</v>
      </c>
    </row>
    <row r="66" spans="1:30" ht="15.75" x14ac:dyDescent="0.25">
      <c r="A66" s="9" t="s">
        <v>32</v>
      </c>
      <c r="B66" s="10">
        <v>40</v>
      </c>
      <c r="C66" s="10">
        <v>100</v>
      </c>
      <c r="D66" s="10">
        <v>130</v>
      </c>
      <c r="E66" s="10">
        <v>195</v>
      </c>
      <c r="F66" s="10">
        <v>130</v>
      </c>
      <c r="G66" s="10">
        <v>130</v>
      </c>
      <c r="H66" s="10">
        <v>35</v>
      </c>
      <c r="I66" s="10">
        <v>35</v>
      </c>
      <c r="J66" s="10">
        <v>125</v>
      </c>
      <c r="K66" s="10">
        <v>125</v>
      </c>
      <c r="L66" s="10">
        <v>125</v>
      </c>
      <c r="M66" s="10">
        <v>4</v>
      </c>
      <c r="N66" s="11">
        <f>M66+L66+K66+J66+I66+H66+G66+F66+E66+D66+C66+B66</f>
        <v>1174</v>
      </c>
    </row>
    <row r="67" spans="1:30" ht="15.75" x14ac:dyDescent="0.25">
      <c r="A67" s="37" t="s">
        <v>33</v>
      </c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>
        <f>N68+N69</f>
        <v>10923</v>
      </c>
    </row>
    <row r="68" spans="1:30" ht="15.75" x14ac:dyDescent="0.25">
      <c r="A68" s="9" t="s">
        <v>34</v>
      </c>
      <c r="B68" s="10">
        <v>194</v>
      </c>
      <c r="C68" s="10">
        <v>154</v>
      </c>
      <c r="D68" s="10">
        <v>195</v>
      </c>
      <c r="E68" s="10">
        <v>195</v>
      </c>
      <c r="F68" s="10">
        <v>195</v>
      </c>
      <c r="G68" s="10">
        <v>95</v>
      </c>
      <c r="H68" s="10">
        <v>174</v>
      </c>
      <c r="I68" s="10">
        <v>100</v>
      </c>
      <c r="J68" s="10">
        <v>195</v>
      </c>
      <c r="K68" s="10">
        <v>165</v>
      </c>
      <c r="L68" s="10">
        <v>173</v>
      </c>
      <c r="M68" s="10">
        <v>55</v>
      </c>
      <c r="N68" s="22">
        <f>M68+L68+K68+J68+I68+H68+G68+F68+E68+D68+C68+B68</f>
        <v>1890</v>
      </c>
    </row>
    <row r="69" spans="1:30" ht="15.75" x14ac:dyDescent="0.25">
      <c r="A69" s="9" t="s">
        <v>35</v>
      </c>
      <c r="B69" s="10">
        <v>616</v>
      </c>
      <c r="C69" s="10">
        <v>935</v>
      </c>
      <c r="D69" s="10">
        <v>1322</v>
      </c>
      <c r="E69" s="10">
        <v>581</v>
      </c>
      <c r="F69" s="10">
        <v>913</v>
      </c>
      <c r="G69" s="10">
        <v>497</v>
      </c>
      <c r="H69" s="10">
        <v>579</v>
      </c>
      <c r="I69" s="10">
        <v>777</v>
      </c>
      <c r="J69" s="10">
        <v>782</v>
      </c>
      <c r="K69" s="10">
        <v>783</v>
      </c>
      <c r="L69" s="10">
        <v>796</v>
      </c>
      <c r="M69" s="10">
        <v>452</v>
      </c>
      <c r="N69" s="22">
        <f>M69+L69+K69+J69+I69+H69+G69+F69+E69+D69+C69+B69</f>
        <v>9033</v>
      </c>
    </row>
    <row r="70" spans="1:30" ht="15.75" x14ac:dyDescent="0.25">
      <c r="A70" s="37" t="s">
        <v>36</v>
      </c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>
        <f>N71</f>
        <v>3510</v>
      </c>
    </row>
    <row r="71" spans="1:30" ht="15.75" x14ac:dyDescent="0.25">
      <c r="A71" s="9" t="s">
        <v>37</v>
      </c>
      <c r="B71" s="23">
        <v>150</v>
      </c>
      <c r="C71" s="23">
        <v>350</v>
      </c>
      <c r="D71" s="23">
        <v>450</v>
      </c>
      <c r="E71" s="23">
        <v>450</v>
      </c>
      <c r="F71" s="23">
        <v>450</v>
      </c>
      <c r="G71" s="23">
        <v>450</v>
      </c>
      <c r="H71" s="23">
        <v>300</v>
      </c>
      <c r="I71" s="23">
        <v>280</v>
      </c>
      <c r="J71" s="23">
        <v>280</v>
      </c>
      <c r="K71" s="23">
        <v>150</v>
      </c>
      <c r="L71" s="23">
        <v>150</v>
      </c>
      <c r="M71" s="23">
        <v>50</v>
      </c>
      <c r="N71" s="11">
        <f>M71+L71+K71+J71+I71+H71+G71+F71+E71+D71+C71+B71</f>
        <v>3510</v>
      </c>
    </row>
    <row r="72" spans="1:30" ht="15.75" x14ac:dyDescent="0.25">
      <c r="A72" s="37" t="s">
        <v>38</v>
      </c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>
        <v>2093</v>
      </c>
    </row>
    <row r="73" spans="1:30" ht="15.75" x14ac:dyDescent="0.25">
      <c r="A73" s="9" t="s">
        <v>39</v>
      </c>
      <c r="B73" s="10">
        <v>146</v>
      </c>
      <c r="C73" s="10">
        <v>200</v>
      </c>
      <c r="D73" s="10">
        <v>200</v>
      </c>
      <c r="E73" s="10">
        <v>200</v>
      </c>
      <c r="F73" s="10">
        <v>200</v>
      </c>
      <c r="G73" s="10">
        <v>180</v>
      </c>
      <c r="H73" s="10">
        <v>180</v>
      </c>
      <c r="I73" s="10">
        <v>180</v>
      </c>
      <c r="J73" s="10">
        <v>160</v>
      </c>
      <c r="K73" s="10">
        <v>160</v>
      </c>
      <c r="L73" s="10">
        <v>160</v>
      </c>
      <c r="M73" s="10">
        <v>127</v>
      </c>
      <c r="N73" s="11">
        <f>M73+L73+K73+J73+I73+H73+G73+F73+E73+D73+C73+B73</f>
        <v>2093</v>
      </c>
    </row>
    <row r="74" spans="1:30" ht="15.75" x14ac:dyDescent="0.25">
      <c r="A74" s="37" t="s">
        <v>41</v>
      </c>
      <c r="B74" s="38">
        <v>200</v>
      </c>
      <c r="C74" s="38">
        <v>460</v>
      </c>
      <c r="D74" s="38">
        <v>388</v>
      </c>
      <c r="E74" s="38">
        <v>427</v>
      </c>
      <c r="F74" s="38">
        <v>327</v>
      </c>
      <c r="G74" s="38">
        <v>247</v>
      </c>
      <c r="H74" s="38">
        <v>247</v>
      </c>
      <c r="I74" s="39">
        <v>327</v>
      </c>
      <c r="J74" s="40">
        <v>327</v>
      </c>
      <c r="K74" s="41">
        <v>324</v>
      </c>
      <c r="L74" s="38">
        <v>307</v>
      </c>
      <c r="M74" s="38">
        <v>77</v>
      </c>
      <c r="N74" s="37">
        <f t="shared" ref="N74" si="6">M74+L74+K74+J74+I74+H74+G74+F74+E74+D74+C74+B74</f>
        <v>3658</v>
      </c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6"/>
    </row>
    <row r="75" spans="1:30" ht="15.75" x14ac:dyDescent="0.25">
      <c r="A75" s="37" t="s">
        <v>40</v>
      </c>
      <c r="B75" s="37">
        <v>650</v>
      </c>
      <c r="C75" s="37">
        <v>1550</v>
      </c>
      <c r="D75" s="37">
        <v>2900</v>
      </c>
      <c r="E75" s="37">
        <v>2650</v>
      </c>
      <c r="F75" s="37">
        <v>1900</v>
      </c>
      <c r="G75" s="37">
        <v>800</v>
      </c>
      <c r="H75" s="37">
        <v>759</v>
      </c>
      <c r="I75" s="37">
        <v>758</v>
      </c>
      <c r="J75" s="37">
        <v>762</v>
      </c>
      <c r="K75" s="37">
        <v>758</v>
      </c>
      <c r="L75" s="37">
        <v>758</v>
      </c>
      <c r="M75" s="37">
        <v>0</v>
      </c>
      <c r="N75" s="37">
        <f>L75+K75+J75+I75+H75+G75+F75+E75+D75+C75+B75</f>
        <v>14245</v>
      </c>
    </row>
    <row r="76" spans="1:30" ht="15.75" x14ac:dyDescent="0.25">
      <c r="A76" s="37" t="s">
        <v>42</v>
      </c>
      <c r="B76" s="37">
        <v>652</v>
      </c>
      <c r="C76" s="42">
        <v>652</v>
      </c>
      <c r="D76" s="43">
        <v>652</v>
      </c>
      <c r="E76" s="43">
        <v>652</v>
      </c>
      <c r="F76" s="43">
        <v>652</v>
      </c>
      <c r="G76" s="43">
        <v>652</v>
      </c>
      <c r="H76" s="43">
        <v>652</v>
      </c>
      <c r="I76" s="43">
        <v>652</v>
      </c>
      <c r="J76" s="37">
        <v>652</v>
      </c>
      <c r="K76" s="37">
        <v>652</v>
      </c>
      <c r="L76" s="37">
        <v>652</v>
      </c>
      <c r="M76" s="37">
        <v>653</v>
      </c>
      <c r="N76" s="37">
        <f t="shared" ref="N75:N80" si="7">M76+L76+K76+J76+I76+H76+G76+F76+E76+D76+C76+B76</f>
        <v>7825</v>
      </c>
    </row>
    <row r="77" spans="1:30" ht="15.75" x14ac:dyDescent="0.25">
      <c r="A77" s="37" t="s">
        <v>43</v>
      </c>
      <c r="B77" s="44">
        <v>667</v>
      </c>
      <c r="C77" s="44">
        <v>1166</v>
      </c>
      <c r="D77" s="44">
        <v>1367</v>
      </c>
      <c r="E77" s="44">
        <v>1366</v>
      </c>
      <c r="F77" s="44">
        <v>1167</v>
      </c>
      <c r="G77" s="44">
        <v>666</v>
      </c>
      <c r="H77" s="44">
        <v>667</v>
      </c>
      <c r="I77" s="44">
        <v>666</v>
      </c>
      <c r="J77" s="44">
        <v>1367</v>
      </c>
      <c r="K77" s="44">
        <v>1166</v>
      </c>
      <c r="L77" s="44">
        <v>1067</v>
      </c>
      <c r="M77" s="44">
        <v>729</v>
      </c>
      <c r="N77" s="37">
        <f t="shared" si="7"/>
        <v>12061</v>
      </c>
    </row>
    <row r="78" spans="1:30" ht="15.75" x14ac:dyDescent="0.25">
      <c r="A78" s="37" t="s">
        <v>44</v>
      </c>
      <c r="B78" s="37">
        <v>81</v>
      </c>
      <c r="C78" s="37">
        <v>259</v>
      </c>
      <c r="D78" s="37">
        <v>306</v>
      </c>
      <c r="E78" s="37">
        <v>328</v>
      </c>
      <c r="F78" s="37">
        <v>300</v>
      </c>
      <c r="G78" s="37">
        <v>168</v>
      </c>
      <c r="H78" s="37">
        <v>56</v>
      </c>
      <c r="I78" s="37">
        <v>113</v>
      </c>
      <c r="J78" s="37">
        <v>258</v>
      </c>
      <c r="K78" s="37">
        <v>119</v>
      </c>
      <c r="L78" s="37">
        <v>169</v>
      </c>
      <c r="M78" s="37">
        <v>29</v>
      </c>
      <c r="N78" s="37">
        <f t="shared" si="7"/>
        <v>2186</v>
      </c>
    </row>
    <row r="79" spans="1:30" ht="15.75" x14ac:dyDescent="0.25">
      <c r="A79" s="37" t="s">
        <v>45</v>
      </c>
      <c r="B79" s="45">
        <v>4400</v>
      </c>
      <c r="C79" s="45">
        <v>9200</v>
      </c>
      <c r="D79" s="45">
        <v>9000</v>
      </c>
      <c r="E79" s="45">
        <v>9400</v>
      </c>
      <c r="F79" s="45">
        <v>9000</v>
      </c>
      <c r="G79" s="45">
        <v>7700</v>
      </c>
      <c r="H79" s="45">
        <v>3900</v>
      </c>
      <c r="I79" s="45">
        <v>3700</v>
      </c>
      <c r="J79" s="45">
        <v>5700</v>
      </c>
      <c r="K79" s="45">
        <v>9700</v>
      </c>
      <c r="L79" s="45">
        <v>9700</v>
      </c>
      <c r="M79" s="45">
        <v>8600</v>
      </c>
      <c r="N79" s="37">
        <f t="shared" si="7"/>
        <v>90000</v>
      </c>
    </row>
    <row r="80" spans="1:30" ht="15.75" x14ac:dyDescent="0.25">
      <c r="A80" s="37" t="s">
        <v>46</v>
      </c>
      <c r="B80" s="38">
        <v>800</v>
      </c>
      <c r="C80" s="38">
        <v>1300</v>
      </c>
      <c r="D80" s="38">
        <v>1500</v>
      </c>
      <c r="E80" s="38">
        <v>1500</v>
      </c>
      <c r="F80" s="38">
        <v>1500</v>
      </c>
      <c r="G80" s="38">
        <v>500</v>
      </c>
      <c r="H80" s="38">
        <v>500</v>
      </c>
      <c r="I80" s="38">
        <v>500</v>
      </c>
      <c r="J80" s="38">
        <v>1698</v>
      </c>
      <c r="K80" s="38">
        <v>1698</v>
      </c>
      <c r="L80" s="38">
        <v>1700</v>
      </c>
      <c r="M80" s="38">
        <v>0</v>
      </c>
      <c r="N80" s="37">
        <f t="shared" si="7"/>
        <v>13196</v>
      </c>
    </row>
    <row r="81" spans="1:14" ht="15.75" x14ac:dyDescent="0.25">
      <c r="A81" s="37" t="s">
        <v>47</v>
      </c>
      <c r="B81" s="44">
        <v>0</v>
      </c>
      <c r="C81" s="44">
        <v>0</v>
      </c>
      <c r="D81" s="44">
        <v>0</v>
      </c>
      <c r="E81" s="44">
        <v>0</v>
      </c>
      <c r="F81" s="44">
        <v>0</v>
      </c>
      <c r="G81" s="44">
        <v>0</v>
      </c>
      <c r="H81" s="44">
        <v>0</v>
      </c>
      <c r="I81" s="44">
        <v>0</v>
      </c>
      <c r="J81" s="44">
        <v>430</v>
      </c>
      <c r="K81" s="44">
        <v>580</v>
      </c>
      <c r="L81" s="44">
        <v>501</v>
      </c>
      <c r="M81" s="44">
        <v>0</v>
      </c>
      <c r="N81" s="37">
        <f>L81+K81+J81</f>
        <v>1511</v>
      </c>
    </row>
    <row r="82" spans="1:14" ht="15.75" x14ac:dyDescent="0.25">
      <c r="A82" s="58" t="s">
        <v>48</v>
      </c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5">
        <f>N81+N80+N79+N78+N76+N77+N75+NQ8158+N73+N71+N67+N63+N59+N56+N52+N47+N74</f>
        <v>190399</v>
      </c>
    </row>
    <row r="84" spans="1:14" ht="35.25" customHeight="1" x14ac:dyDescent="0.2">
      <c r="A84" s="51" t="s">
        <v>56</v>
      </c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</row>
    <row r="85" spans="1:14" ht="15" customHeight="1" x14ac:dyDescent="0.2">
      <c r="A85" s="56" t="s">
        <v>50</v>
      </c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</row>
    <row r="86" spans="1:14" ht="15.75" customHeight="1" x14ac:dyDescent="0.25">
      <c r="A86" s="59" t="s">
        <v>59</v>
      </c>
      <c r="B86" s="5" t="s">
        <v>57</v>
      </c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</row>
    <row r="87" spans="1:14" ht="15.75" x14ac:dyDescent="0.25">
      <c r="A87" s="59"/>
      <c r="B87" s="6" t="s">
        <v>0</v>
      </c>
      <c r="C87" s="6" t="s">
        <v>1</v>
      </c>
      <c r="D87" s="6" t="s">
        <v>2</v>
      </c>
      <c r="E87" s="6" t="s">
        <v>3</v>
      </c>
      <c r="F87" s="6" t="s">
        <v>4</v>
      </c>
      <c r="G87" s="6" t="s">
        <v>5</v>
      </c>
      <c r="H87" s="6" t="s">
        <v>6</v>
      </c>
      <c r="I87" s="6" t="s">
        <v>7</v>
      </c>
      <c r="J87" s="6" t="s">
        <v>8</v>
      </c>
      <c r="K87" s="6" t="s">
        <v>9</v>
      </c>
      <c r="L87" s="6" t="s">
        <v>10</v>
      </c>
      <c r="M87" s="6" t="s">
        <v>11</v>
      </c>
      <c r="N87" s="7" t="s">
        <v>12</v>
      </c>
    </row>
    <row r="88" spans="1:14" ht="15.75" x14ac:dyDescent="0.25">
      <c r="A88" s="59"/>
      <c r="B88" s="6">
        <v>1</v>
      </c>
      <c r="C88" s="6">
        <v>2</v>
      </c>
      <c r="D88" s="6">
        <v>3</v>
      </c>
      <c r="E88" s="6">
        <v>4</v>
      </c>
      <c r="F88" s="6">
        <v>5</v>
      </c>
      <c r="G88" s="6">
        <v>6</v>
      </c>
      <c r="H88" s="6">
        <v>7</v>
      </c>
      <c r="I88" s="6">
        <v>8</v>
      </c>
      <c r="J88" s="6">
        <v>9</v>
      </c>
      <c r="K88" s="6">
        <v>10</v>
      </c>
      <c r="L88" s="6">
        <v>11</v>
      </c>
      <c r="M88" s="6">
        <v>12</v>
      </c>
      <c r="N88" s="8"/>
    </row>
    <row r="89" spans="1:14" ht="15.75" x14ac:dyDescent="0.25">
      <c r="A89" s="26" t="s">
        <v>13</v>
      </c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30">
        <f>N90+N91+N93</f>
        <v>113</v>
      </c>
    </row>
    <row r="90" spans="1:14" ht="15.75" x14ac:dyDescent="0.25">
      <c r="A90" s="9" t="s">
        <v>14</v>
      </c>
      <c r="B90" s="10">
        <v>0</v>
      </c>
      <c r="C90" s="10">
        <v>65</v>
      </c>
      <c r="D90" s="10">
        <v>8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1">
        <f>C90+D90</f>
        <v>73</v>
      </c>
    </row>
    <row r="91" spans="1:14" ht="15.75" x14ac:dyDescent="0.25">
      <c r="A91" s="9" t="s">
        <v>15</v>
      </c>
      <c r="B91" s="10">
        <v>0</v>
      </c>
      <c r="C91" s="10">
        <v>0</v>
      </c>
      <c r="D91" s="10">
        <v>10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1">
        <f>D91</f>
        <v>10</v>
      </c>
    </row>
    <row r="92" spans="1:14" ht="15.75" x14ac:dyDescent="0.25">
      <c r="A92" s="9" t="s">
        <v>16</v>
      </c>
      <c r="B92" s="10">
        <v>0</v>
      </c>
      <c r="C92" s="10">
        <v>0</v>
      </c>
      <c r="D92" s="10">
        <v>0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1">
        <v>0</v>
      </c>
    </row>
    <row r="93" spans="1:14" ht="15.75" x14ac:dyDescent="0.25">
      <c r="A93" s="9" t="s">
        <v>17</v>
      </c>
      <c r="B93" s="10">
        <v>0</v>
      </c>
      <c r="C93" s="10">
        <v>0</v>
      </c>
      <c r="D93" s="10">
        <v>30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11">
        <f>D93</f>
        <v>30</v>
      </c>
    </row>
    <row r="94" spans="1:14" ht="15.75" x14ac:dyDescent="0.25">
      <c r="A94" s="26" t="s">
        <v>18</v>
      </c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30">
        <v>100</v>
      </c>
    </row>
    <row r="95" spans="1:14" ht="15.75" x14ac:dyDescent="0.25">
      <c r="A95" s="9" t="s">
        <v>19</v>
      </c>
      <c r="B95" s="10">
        <v>0</v>
      </c>
      <c r="C95" s="10">
        <v>100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11">
        <v>100</v>
      </c>
    </row>
    <row r="96" spans="1:14" ht="15.75" x14ac:dyDescent="0.25">
      <c r="A96" s="9" t="s">
        <v>20</v>
      </c>
      <c r="B96" s="10">
        <v>0</v>
      </c>
      <c r="C96" s="10">
        <v>0</v>
      </c>
      <c r="D96" s="10">
        <v>0</v>
      </c>
      <c r="E96" s="10">
        <v>0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0">
        <v>0</v>
      </c>
      <c r="L96" s="10">
        <v>0</v>
      </c>
      <c r="M96" s="10">
        <v>0</v>
      </c>
      <c r="N96" s="11">
        <v>0</v>
      </c>
    </row>
    <row r="97" spans="1:14" ht="15.75" x14ac:dyDescent="0.25">
      <c r="A97" s="9" t="s">
        <v>21</v>
      </c>
      <c r="B97" s="10">
        <v>0</v>
      </c>
      <c r="C97" s="10">
        <v>0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1">
        <v>0</v>
      </c>
    </row>
    <row r="98" spans="1:14" ht="15.75" x14ac:dyDescent="0.25">
      <c r="A98" s="26" t="s">
        <v>22</v>
      </c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30">
        <v>270</v>
      </c>
    </row>
    <row r="99" spans="1:14" ht="15.75" x14ac:dyDescent="0.25">
      <c r="A99" s="9" t="s">
        <v>23</v>
      </c>
      <c r="B99" s="11">
        <v>0</v>
      </c>
      <c r="C99" s="11">
        <v>100</v>
      </c>
      <c r="D99" s="11">
        <v>100</v>
      </c>
      <c r="E99" s="11">
        <v>70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1">
        <f>C99+D99+E99</f>
        <v>270</v>
      </c>
    </row>
    <row r="100" spans="1:14" ht="13.5" customHeight="1" x14ac:dyDescent="0.25">
      <c r="A100" s="9" t="s">
        <v>24</v>
      </c>
      <c r="B100" s="10">
        <v>0</v>
      </c>
      <c r="C100" s="10">
        <v>0</v>
      </c>
      <c r="D100" s="10">
        <v>0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1">
        <v>0</v>
      </c>
    </row>
    <row r="101" spans="1:14" ht="14.25" hidden="1" customHeight="1" x14ac:dyDescent="0.25">
      <c r="A101" s="26" t="s">
        <v>25</v>
      </c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>
        <f>SUM(B101:M101)</f>
        <v>0</v>
      </c>
    </row>
    <row r="102" spans="1:14" ht="15.75" hidden="1" customHeight="1" x14ac:dyDescent="0.25">
      <c r="A102" s="9" t="s">
        <v>26</v>
      </c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1"/>
    </row>
    <row r="103" spans="1:14" ht="15.75" customHeight="1" x14ac:dyDescent="0.25">
      <c r="A103" s="9" t="s">
        <v>27</v>
      </c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1"/>
    </row>
    <row r="104" spans="1:14" ht="0.75" customHeight="1" x14ac:dyDescent="0.25">
      <c r="A104" s="9" t="s">
        <v>28</v>
      </c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1"/>
    </row>
    <row r="105" spans="1:14" ht="15.75" x14ac:dyDescent="0.25">
      <c r="A105" s="26" t="s">
        <v>29</v>
      </c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30">
        <v>44</v>
      </c>
    </row>
    <row r="106" spans="1:14" ht="15.75" x14ac:dyDescent="0.25">
      <c r="A106" s="9" t="s">
        <v>30</v>
      </c>
      <c r="B106" s="10">
        <v>0</v>
      </c>
      <c r="C106" s="10">
        <v>0</v>
      </c>
      <c r="D106" s="10">
        <v>0</v>
      </c>
      <c r="E106" s="10">
        <v>0</v>
      </c>
      <c r="F106" s="10">
        <v>0</v>
      </c>
      <c r="G106" s="10">
        <v>0</v>
      </c>
      <c r="H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10">
        <v>0</v>
      </c>
    </row>
    <row r="107" spans="1:14" ht="15.75" x14ac:dyDescent="0.25">
      <c r="A107" s="9" t="s">
        <v>31</v>
      </c>
      <c r="B107" s="10">
        <v>0</v>
      </c>
      <c r="C107" s="10">
        <v>0</v>
      </c>
      <c r="D107" s="10">
        <v>0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</row>
    <row r="108" spans="1:14" ht="15.75" x14ac:dyDescent="0.25">
      <c r="A108" s="9" t="s">
        <v>32</v>
      </c>
      <c r="B108" s="10">
        <v>0</v>
      </c>
      <c r="C108" s="10">
        <v>44</v>
      </c>
      <c r="D108" s="10">
        <v>0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v>0</v>
      </c>
      <c r="L108" s="10">
        <v>0</v>
      </c>
      <c r="M108" s="10">
        <v>0</v>
      </c>
      <c r="N108" s="10">
        <v>44</v>
      </c>
    </row>
    <row r="109" spans="1:14" ht="15.75" x14ac:dyDescent="0.25">
      <c r="A109" s="26" t="s">
        <v>33</v>
      </c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30">
        <v>198</v>
      </c>
    </row>
    <row r="110" spans="1:14" ht="15.75" x14ac:dyDescent="0.25">
      <c r="A110" s="9" t="s">
        <v>34</v>
      </c>
      <c r="B110" s="10">
        <v>0</v>
      </c>
      <c r="C110" s="10">
        <v>0</v>
      </c>
      <c r="D110" s="10">
        <v>0</v>
      </c>
      <c r="E110" s="10">
        <v>0</v>
      </c>
      <c r="F110" s="10">
        <v>0</v>
      </c>
      <c r="G110" s="10">
        <v>0</v>
      </c>
      <c r="H110" s="10">
        <v>0</v>
      </c>
      <c r="I110" s="10">
        <v>0</v>
      </c>
      <c r="J110" s="10">
        <v>0</v>
      </c>
      <c r="K110" s="10">
        <v>0</v>
      </c>
      <c r="L110" s="10">
        <v>0</v>
      </c>
      <c r="M110" s="10">
        <v>0</v>
      </c>
      <c r="N110" s="11">
        <v>0</v>
      </c>
    </row>
    <row r="111" spans="1:14" ht="15.75" x14ac:dyDescent="0.25">
      <c r="A111" s="9" t="s">
        <v>35</v>
      </c>
      <c r="B111" s="10">
        <v>0</v>
      </c>
      <c r="C111" s="10">
        <v>136</v>
      </c>
      <c r="D111" s="10">
        <v>0</v>
      </c>
      <c r="E111" s="10">
        <v>0</v>
      </c>
      <c r="F111" s="10">
        <v>0</v>
      </c>
      <c r="G111" s="10">
        <v>62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1">
        <f>G111+C111</f>
        <v>198</v>
      </c>
    </row>
    <row r="112" spans="1:14" ht="15.75" hidden="1" x14ac:dyDescent="0.25">
      <c r="A112" s="26" t="s">
        <v>36</v>
      </c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>
        <f>SUM(B112:M112)</f>
        <v>0</v>
      </c>
    </row>
    <row r="113" spans="1:14" ht="15.75" hidden="1" x14ac:dyDescent="0.25">
      <c r="A113" s="9" t="s">
        <v>37</v>
      </c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1"/>
    </row>
    <row r="114" spans="1:14" ht="15.75" x14ac:dyDescent="0.25">
      <c r="A114" s="26" t="s">
        <v>38</v>
      </c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30">
        <v>19</v>
      </c>
    </row>
    <row r="115" spans="1:14" ht="15.75" x14ac:dyDescent="0.25">
      <c r="A115" s="9" t="s">
        <v>39</v>
      </c>
      <c r="B115" s="10">
        <v>0</v>
      </c>
      <c r="C115" s="10">
        <v>14</v>
      </c>
      <c r="D115" s="10">
        <v>2</v>
      </c>
      <c r="E115" s="10">
        <v>2</v>
      </c>
      <c r="F115" s="10">
        <v>1</v>
      </c>
      <c r="G115" s="10">
        <v>0</v>
      </c>
      <c r="H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1">
        <f>SUM(B115:M115)</f>
        <v>19</v>
      </c>
    </row>
    <row r="116" spans="1:14" ht="15.75" x14ac:dyDescent="0.25">
      <c r="A116" s="26" t="s">
        <v>41</v>
      </c>
      <c r="B116" s="26">
        <v>0</v>
      </c>
      <c r="C116" s="26">
        <v>0</v>
      </c>
      <c r="D116" s="26">
        <v>10</v>
      </c>
      <c r="E116" s="26">
        <v>0</v>
      </c>
      <c r="F116" s="26">
        <v>0</v>
      </c>
      <c r="G116" s="26">
        <v>0</v>
      </c>
      <c r="H116" s="26">
        <v>0</v>
      </c>
      <c r="I116" s="26">
        <v>0</v>
      </c>
      <c r="J116" s="26">
        <v>0</v>
      </c>
      <c r="K116" s="26">
        <v>0</v>
      </c>
      <c r="L116" s="26">
        <v>0</v>
      </c>
      <c r="M116" s="26">
        <v>0</v>
      </c>
      <c r="N116" s="30">
        <v>10</v>
      </c>
    </row>
    <row r="117" spans="1:14" ht="15.75" x14ac:dyDescent="0.25">
      <c r="A117" s="26" t="s">
        <v>40</v>
      </c>
      <c r="B117" s="26">
        <v>0</v>
      </c>
      <c r="C117" s="26">
        <v>0</v>
      </c>
      <c r="D117" s="26">
        <v>0</v>
      </c>
      <c r="E117" s="26">
        <v>0</v>
      </c>
      <c r="F117" s="26">
        <v>91</v>
      </c>
      <c r="G117" s="26">
        <v>0</v>
      </c>
      <c r="H117" s="26">
        <v>0</v>
      </c>
      <c r="I117" s="26">
        <v>0</v>
      </c>
      <c r="J117" s="26">
        <v>0</v>
      </c>
      <c r="K117" s="26">
        <v>0</v>
      </c>
      <c r="L117" s="26">
        <v>0</v>
      </c>
      <c r="M117" s="26">
        <v>0</v>
      </c>
      <c r="N117" s="30">
        <v>91</v>
      </c>
    </row>
    <row r="118" spans="1:14" ht="15.75" x14ac:dyDescent="0.25">
      <c r="A118" s="26" t="s">
        <v>51</v>
      </c>
      <c r="B118" s="26">
        <v>0</v>
      </c>
      <c r="C118" s="26">
        <v>0</v>
      </c>
      <c r="D118" s="26">
        <v>0</v>
      </c>
      <c r="E118" s="26">
        <v>0</v>
      </c>
      <c r="F118" s="26">
        <v>0</v>
      </c>
      <c r="G118" s="26">
        <v>0</v>
      </c>
      <c r="H118" s="26">
        <v>0</v>
      </c>
      <c r="I118" s="26">
        <v>0</v>
      </c>
      <c r="J118" s="26">
        <v>0</v>
      </c>
      <c r="K118" s="26">
        <v>0</v>
      </c>
      <c r="L118" s="26">
        <v>0</v>
      </c>
      <c r="M118" s="26">
        <v>0</v>
      </c>
      <c r="N118" s="30">
        <v>83</v>
      </c>
    </row>
    <row r="119" spans="1:14" ht="15.75" x14ac:dyDescent="0.25">
      <c r="A119" s="26" t="s">
        <v>44</v>
      </c>
      <c r="B119" s="26">
        <v>0</v>
      </c>
      <c r="C119" s="26">
        <v>0</v>
      </c>
      <c r="D119" s="26">
        <v>0</v>
      </c>
      <c r="E119" s="26">
        <v>0</v>
      </c>
      <c r="F119" s="26">
        <v>0</v>
      </c>
      <c r="G119" s="26">
        <v>0</v>
      </c>
      <c r="H119" s="26">
        <v>0</v>
      </c>
      <c r="I119" s="26">
        <v>0</v>
      </c>
      <c r="J119" s="26">
        <v>0</v>
      </c>
      <c r="K119" s="26">
        <v>0</v>
      </c>
      <c r="L119" s="26">
        <v>0</v>
      </c>
      <c r="M119" s="26">
        <v>0</v>
      </c>
      <c r="N119" s="26">
        <f>SUM(B119:M119)</f>
        <v>0</v>
      </c>
    </row>
    <row r="120" spans="1:14" ht="15.75" x14ac:dyDescent="0.25">
      <c r="A120" s="26" t="s">
        <v>52</v>
      </c>
      <c r="B120" s="26">
        <v>0</v>
      </c>
      <c r="C120" s="26">
        <v>0</v>
      </c>
      <c r="D120" s="26">
        <v>0</v>
      </c>
      <c r="E120" s="26">
        <v>0</v>
      </c>
      <c r="F120" s="26">
        <v>0</v>
      </c>
      <c r="G120" s="26">
        <v>0</v>
      </c>
      <c r="H120" s="26">
        <v>0</v>
      </c>
      <c r="I120" s="26">
        <v>0</v>
      </c>
      <c r="J120" s="26">
        <v>0</v>
      </c>
      <c r="K120" s="26">
        <v>0</v>
      </c>
      <c r="L120" s="26">
        <v>0</v>
      </c>
      <c r="M120" s="26">
        <v>0</v>
      </c>
      <c r="N120" s="26">
        <v>0</v>
      </c>
    </row>
    <row r="121" spans="1:14" ht="15.75" x14ac:dyDescent="0.25">
      <c r="A121" s="26" t="s">
        <v>45</v>
      </c>
      <c r="B121" s="26">
        <v>0</v>
      </c>
      <c r="C121" s="26">
        <v>0</v>
      </c>
      <c r="D121" s="33">
        <v>148</v>
      </c>
      <c r="E121" s="33">
        <v>57</v>
      </c>
      <c r="F121" s="34">
        <v>107</v>
      </c>
      <c r="G121" s="26">
        <v>0</v>
      </c>
      <c r="H121" s="26">
        <v>0</v>
      </c>
      <c r="I121" s="26">
        <v>0</v>
      </c>
      <c r="J121" s="26">
        <v>0</v>
      </c>
      <c r="K121" s="26">
        <v>0</v>
      </c>
      <c r="L121" s="26">
        <v>0</v>
      </c>
      <c r="M121" s="26">
        <v>0</v>
      </c>
      <c r="N121" s="30">
        <f>D121+E121+F121</f>
        <v>312</v>
      </c>
    </row>
    <row r="122" spans="1:14" ht="15.75" x14ac:dyDescent="0.25">
      <c r="A122" s="26" t="s">
        <v>46</v>
      </c>
      <c r="B122" s="26">
        <v>0</v>
      </c>
      <c r="C122" s="27">
        <v>50</v>
      </c>
      <c r="D122" s="27">
        <v>50</v>
      </c>
      <c r="E122" s="27">
        <v>43</v>
      </c>
      <c r="F122" s="26">
        <v>0</v>
      </c>
      <c r="G122" s="26">
        <v>0</v>
      </c>
      <c r="H122" s="26">
        <v>0</v>
      </c>
      <c r="I122" s="26">
        <v>0</v>
      </c>
      <c r="J122" s="26">
        <v>0</v>
      </c>
      <c r="K122" s="26">
        <v>0</v>
      </c>
      <c r="L122" s="26">
        <v>0</v>
      </c>
      <c r="M122" s="26">
        <v>0</v>
      </c>
      <c r="N122" s="30">
        <f>SUM(B122:M122)</f>
        <v>143</v>
      </c>
    </row>
    <row r="123" spans="1:14" ht="15.75" x14ac:dyDescent="0.25">
      <c r="A123" s="26" t="s">
        <v>47</v>
      </c>
      <c r="B123" s="26">
        <v>0</v>
      </c>
      <c r="C123" s="26">
        <v>0</v>
      </c>
      <c r="D123" s="26">
        <v>0</v>
      </c>
      <c r="E123" s="26">
        <v>0</v>
      </c>
      <c r="F123" s="26">
        <v>0</v>
      </c>
      <c r="G123" s="26">
        <v>0</v>
      </c>
      <c r="H123" s="26">
        <v>0</v>
      </c>
      <c r="I123" s="26">
        <v>0</v>
      </c>
      <c r="J123" s="26">
        <v>0</v>
      </c>
      <c r="K123" s="26">
        <v>0</v>
      </c>
      <c r="L123" s="26">
        <v>0</v>
      </c>
      <c r="M123" s="26">
        <v>0</v>
      </c>
      <c r="N123" s="26">
        <f>SUM(B123:M123)</f>
        <v>0</v>
      </c>
    </row>
    <row r="124" spans="1:14" ht="15.75" x14ac:dyDescent="0.25">
      <c r="A124" s="57" t="s">
        <v>48</v>
      </c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7">
        <f>N89++N94+N98+N105+N109+N114+N116+N117+N118+N121+N122</f>
        <v>1383</v>
      </c>
    </row>
    <row r="126" spans="1:14" ht="34.5" customHeight="1" x14ac:dyDescent="0.2">
      <c r="A126" s="53" t="s">
        <v>55</v>
      </c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</row>
    <row r="127" spans="1:14" ht="33" customHeight="1" x14ac:dyDescent="0.2">
      <c r="A127" s="54" t="s">
        <v>58</v>
      </c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</row>
    <row r="128" spans="1:14" ht="15.75" customHeight="1" x14ac:dyDescent="0.25">
      <c r="A128" s="59" t="s">
        <v>59</v>
      </c>
      <c r="B128" s="5" t="s">
        <v>57</v>
      </c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</row>
    <row r="129" spans="1:14" ht="15.75" x14ac:dyDescent="0.25">
      <c r="A129" s="59"/>
      <c r="B129" s="6" t="s">
        <v>0</v>
      </c>
      <c r="C129" s="6" t="s">
        <v>1</v>
      </c>
      <c r="D129" s="6" t="s">
        <v>2</v>
      </c>
      <c r="E129" s="6" t="s">
        <v>3</v>
      </c>
      <c r="F129" s="6" t="s">
        <v>4</v>
      </c>
      <c r="G129" s="6" t="s">
        <v>5</v>
      </c>
      <c r="H129" s="6" t="s">
        <v>6</v>
      </c>
      <c r="I129" s="6" t="s">
        <v>7</v>
      </c>
      <c r="J129" s="6" t="s">
        <v>8</v>
      </c>
      <c r="K129" s="6" t="s">
        <v>9</v>
      </c>
      <c r="L129" s="6" t="s">
        <v>10</v>
      </c>
      <c r="M129" s="6" t="s">
        <v>11</v>
      </c>
      <c r="N129" s="7" t="s">
        <v>12</v>
      </c>
    </row>
    <row r="130" spans="1:14" ht="15.75" x14ac:dyDescent="0.25">
      <c r="A130" s="59"/>
      <c r="B130" s="6">
        <v>1</v>
      </c>
      <c r="C130" s="6">
        <v>2</v>
      </c>
      <c r="D130" s="6">
        <v>3</v>
      </c>
      <c r="E130" s="6">
        <v>4</v>
      </c>
      <c r="F130" s="6">
        <v>5</v>
      </c>
      <c r="G130" s="6">
        <v>6</v>
      </c>
      <c r="H130" s="6">
        <v>7</v>
      </c>
      <c r="I130" s="6">
        <v>8</v>
      </c>
      <c r="J130" s="6">
        <v>9</v>
      </c>
      <c r="K130" s="6">
        <v>10</v>
      </c>
      <c r="L130" s="6">
        <v>11</v>
      </c>
      <c r="M130" s="6">
        <v>12</v>
      </c>
      <c r="N130" s="8"/>
    </row>
    <row r="131" spans="1:14" ht="15.75" x14ac:dyDescent="0.25">
      <c r="A131" s="3" t="s">
        <v>13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29">
        <f>N132+N133+N134+N135</f>
        <v>172</v>
      </c>
    </row>
    <row r="132" spans="1:14" ht="15.75" x14ac:dyDescent="0.25">
      <c r="A132" s="9" t="s">
        <v>14</v>
      </c>
      <c r="B132" s="10">
        <v>0</v>
      </c>
      <c r="C132" s="10">
        <v>0</v>
      </c>
      <c r="D132" s="10">
        <v>95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10">
        <v>0</v>
      </c>
      <c r="L132" s="10">
        <v>0</v>
      </c>
      <c r="M132" s="10">
        <v>0</v>
      </c>
      <c r="N132" s="3">
        <f>D132</f>
        <v>95</v>
      </c>
    </row>
    <row r="133" spans="1:14" ht="15.75" x14ac:dyDescent="0.25">
      <c r="A133" s="9" t="s">
        <v>15</v>
      </c>
      <c r="B133" s="10">
        <v>0</v>
      </c>
      <c r="C133" s="10">
        <v>0</v>
      </c>
      <c r="D133" s="10">
        <v>21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3">
        <f>D133</f>
        <v>21</v>
      </c>
    </row>
    <row r="134" spans="1:14" ht="15.75" x14ac:dyDescent="0.25">
      <c r="A134" s="9" t="s">
        <v>16</v>
      </c>
      <c r="B134" s="10">
        <v>0</v>
      </c>
      <c r="C134" s="10">
        <v>0</v>
      </c>
      <c r="D134" s="10">
        <v>17</v>
      </c>
      <c r="E134" s="10">
        <v>0</v>
      </c>
      <c r="F134" s="10">
        <v>0</v>
      </c>
      <c r="G134" s="10">
        <v>0</v>
      </c>
      <c r="H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3">
        <f>D134</f>
        <v>17</v>
      </c>
    </row>
    <row r="135" spans="1:14" ht="15.75" x14ac:dyDescent="0.25">
      <c r="A135" s="9" t="s">
        <v>17</v>
      </c>
      <c r="B135" s="10">
        <v>0</v>
      </c>
      <c r="C135" s="10">
        <v>0</v>
      </c>
      <c r="D135" s="10">
        <v>39</v>
      </c>
      <c r="E135" s="10">
        <v>0</v>
      </c>
      <c r="F135" s="10">
        <v>0</v>
      </c>
      <c r="G135" s="10">
        <v>0</v>
      </c>
      <c r="H135" s="10">
        <v>0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3">
        <f>D135</f>
        <v>39</v>
      </c>
    </row>
    <row r="136" spans="1:14" ht="15.75" x14ac:dyDescent="0.25">
      <c r="A136" s="3" t="s">
        <v>18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29">
        <f>N137+N138+N139</f>
        <v>143</v>
      </c>
    </row>
    <row r="137" spans="1:14" ht="15.75" x14ac:dyDescent="0.25">
      <c r="A137" s="9" t="s">
        <v>19</v>
      </c>
      <c r="B137" s="13">
        <v>0</v>
      </c>
      <c r="C137" s="13">
        <v>0</v>
      </c>
      <c r="D137" s="13">
        <v>80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3">
        <v>80</v>
      </c>
    </row>
    <row r="138" spans="1:14" ht="15.75" x14ac:dyDescent="0.25">
      <c r="A138" s="9" t="s">
        <v>20</v>
      </c>
      <c r="B138" s="13">
        <v>0</v>
      </c>
      <c r="C138" s="13">
        <v>24</v>
      </c>
      <c r="D138" s="13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3">
        <v>24</v>
      </c>
    </row>
    <row r="139" spans="1:14" ht="15.75" x14ac:dyDescent="0.25">
      <c r="A139" s="9" t="s">
        <v>21</v>
      </c>
      <c r="B139" s="13">
        <v>0</v>
      </c>
      <c r="C139" s="13">
        <v>0</v>
      </c>
      <c r="D139" s="13">
        <v>39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3">
        <v>39</v>
      </c>
    </row>
    <row r="140" spans="1:14" ht="15.75" x14ac:dyDescent="0.25">
      <c r="A140" s="3" t="s">
        <v>22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29">
        <f>N141+N142</f>
        <v>127</v>
      </c>
    </row>
    <row r="141" spans="1:14" ht="15.75" x14ac:dyDescent="0.25">
      <c r="A141" s="9" t="s">
        <v>23</v>
      </c>
      <c r="B141" s="11">
        <v>20</v>
      </c>
      <c r="C141" s="11">
        <v>20</v>
      </c>
      <c r="D141" s="11">
        <v>20</v>
      </c>
      <c r="E141" s="11">
        <v>20</v>
      </c>
      <c r="F141" s="11">
        <v>9</v>
      </c>
      <c r="G141" s="10">
        <v>0</v>
      </c>
      <c r="H141" s="10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3">
        <f>B141+C141+D141+E141+F141</f>
        <v>89</v>
      </c>
    </row>
    <row r="142" spans="1:14" ht="15.75" x14ac:dyDescent="0.25">
      <c r="A142" s="9" t="s">
        <v>24</v>
      </c>
      <c r="B142" s="11">
        <v>0</v>
      </c>
      <c r="C142" s="11">
        <v>0</v>
      </c>
      <c r="D142" s="11">
        <v>0</v>
      </c>
      <c r="E142" s="11">
        <v>38</v>
      </c>
      <c r="F142" s="11">
        <v>0</v>
      </c>
      <c r="G142" s="10">
        <v>0</v>
      </c>
      <c r="H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3">
        <v>38</v>
      </c>
    </row>
    <row r="143" spans="1:14" ht="15.75" x14ac:dyDescent="0.25">
      <c r="A143" s="3" t="s">
        <v>25</v>
      </c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29">
        <f>N144+N145+N146</f>
        <v>72</v>
      </c>
    </row>
    <row r="144" spans="1:14" ht="15.75" x14ac:dyDescent="0.25">
      <c r="A144" s="9" t="s">
        <v>26</v>
      </c>
      <c r="B144" s="10">
        <v>0</v>
      </c>
      <c r="C144" s="10">
        <v>2</v>
      </c>
      <c r="D144" s="10">
        <v>8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3">
        <f>D144+C144</f>
        <v>10</v>
      </c>
    </row>
    <row r="145" spans="1:14" ht="15.75" x14ac:dyDescent="0.25">
      <c r="A145" s="9" t="s">
        <v>27</v>
      </c>
      <c r="B145" s="10">
        <v>0</v>
      </c>
      <c r="C145" s="10">
        <v>27</v>
      </c>
      <c r="D145" s="10">
        <v>0</v>
      </c>
      <c r="E145" s="10">
        <v>0</v>
      </c>
      <c r="F145" s="10">
        <v>0</v>
      </c>
      <c r="G145" s="10">
        <v>0</v>
      </c>
      <c r="H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3">
        <v>27</v>
      </c>
    </row>
    <row r="146" spans="1:14" ht="15.75" x14ac:dyDescent="0.25">
      <c r="A146" s="9" t="s">
        <v>28</v>
      </c>
      <c r="B146" s="10">
        <v>0</v>
      </c>
      <c r="C146" s="10">
        <v>0</v>
      </c>
      <c r="D146" s="10">
        <v>35</v>
      </c>
      <c r="E146" s="10">
        <v>0</v>
      </c>
      <c r="F146" s="10">
        <v>0</v>
      </c>
      <c r="G146" s="10">
        <v>0</v>
      </c>
      <c r="H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3">
        <v>35</v>
      </c>
    </row>
    <row r="147" spans="1:14" ht="15.75" x14ac:dyDescent="0.25">
      <c r="A147" s="3" t="s">
        <v>29</v>
      </c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29">
        <f>N148+N149+N150</f>
        <v>115</v>
      </c>
    </row>
    <row r="148" spans="1:14" ht="15.75" x14ac:dyDescent="0.25">
      <c r="A148" s="9" t="s">
        <v>30</v>
      </c>
      <c r="B148" s="10">
        <v>0</v>
      </c>
      <c r="C148" s="10">
        <v>62</v>
      </c>
      <c r="D148" s="10">
        <v>0</v>
      </c>
      <c r="E148" s="10">
        <v>0</v>
      </c>
      <c r="F148" s="10">
        <v>0</v>
      </c>
      <c r="G148" s="10">
        <v>0</v>
      </c>
      <c r="H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3">
        <v>62</v>
      </c>
    </row>
    <row r="149" spans="1:14" ht="15.75" x14ac:dyDescent="0.25">
      <c r="A149" s="9" t="s">
        <v>31</v>
      </c>
      <c r="B149" s="10">
        <v>0</v>
      </c>
      <c r="C149" s="10">
        <v>31</v>
      </c>
      <c r="D149" s="10">
        <v>0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3">
        <v>31</v>
      </c>
    </row>
    <row r="150" spans="1:14" ht="15.75" x14ac:dyDescent="0.25">
      <c r="A150" s="9" t="s">
        <v>32</v>
      </c>
      <c r="B150" s="10">
        <v>0</v>
      </c>
      <c r="C150" s="10">
        <v>22</v>
      </c>
      <c r="D150" s="10">
        <v>0</v>
      </c>
      <c r="E150" s="10">
        <v>0</v>
      </c>
      <c r="F150" s="10">
        <v>0</v>
      </c>
      <c r="G150" s="10">
        <v>0</v>
      </c>
      <c r="H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3">
        <v>22</v>
      </c>
    </row>
    <row r="151" spans="1:14" ht="15.75" x14ac:dyDescent="0.25">
      <c r="A151" s="3" t="s">
        <v>33</v>
      </c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29">
        <f>N152+N153</f>
        <v>104</v>
      </c>
    </row>
    <row r="152" spans="1:14" ht="15.75" x14ac:dyDescent="0.25">
      <c r="A152" s="9" t="s">
        <v>34</v>
      </c>
      <c r="B152" s="10">
        <v>0</v>
      </c>
      <c r="C152" s="10">
        <v>0</v>
      </c>
      <c r="D152" s="10">
        <v>0</v>
      </c>
      <c r="E152" s="10">
        <v>28</v>
      </c>
      <c r="F152" s="10">
        <v>0</v>
      </c>
      <c r="G152" s="10">
        <v>0</v>
      </c>
      <c r="H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3">
        <v>28</v>
      </c>
    </row>
    <row r="153" spans="1:14" ht="15.75" x14ac:dyDescent="0.25">
      <c r="A153" s="9" t="s">
        <v>35</v>
      </c>
      <c r="B153" s="10">
        <v>0</v>
      </c>
      <c r="C153" s="10">
        <v>76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3">
        <v>76</v>
      </c>
    </row>
    <row r="154" spans="1:14" ht="15.75" x14ac:dyDescent="0.25">
      <c r="A154" s="3" t="s">
        <v>36</v>
      </c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29">
        <f>N155</f>
        <v>40</v>
      </c>
    </row>
    <row r="155" spans="1:14" ht="15.75" x14ac:dyDescent="0.25">
      <c r="A155" s="9" t="s">
        <v>37</v>
      </c>
      <c r="B155" s="10">
        <v>0</v>
      </c>
      <c r="C155" s="10">
        <v>0</v>
      </c>
      <c r="D155" s="10">
        <v>40</v>
      </c>
      <c r="E155" s="10">
        <v>0</v>
      </c>
      <c r="F155" s="10">
        <v>0</v>
      </c>
      <c r="G155" s="10">
        <v>0</v>
      </c>
      <c r="H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3">
        <v>40</v>
      </c>
    </row>
    <row r="156" spans="1:14" ht="15.75" x14ac:dyDescent="0.25">
      <c r="A156" s="3" t="s">
        <v>38</v>
      </c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29">
        <f>N157</f>
        <v>21</v>
      </c>
    </row>
    <row r="157" spans="1:14" ht="15.75" x14ac:dyDescent="0.25">
      <c r="A157" s="9" t="s">
        <v>39</v>
      </c>
      <c r="B157" s="10">
        <v>0</v>
      </c>
      <c r="C157" s="10">
        <v>15</v>
      </c>
      <c r="D157" s="10">
        <v>2</v>
      </c>
      <c r="E157" s="10">
        <v>2</v>
      </c>
      <c r="F157" s="10">
        <v>2</v>
      </c>
      <c r="G157" s="10">
        <v>0</v>
      </c>
      <c r="H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3">
        <v>21</v>
      </c>
    </row>
    <row r="158" spans="1:14" ht="15.75" x14ac:dyDescent="0.25">
      <c r="A158" s="3" t="s">
        <v>41</v>
      </c>
      <c r="B158" s="3">
        <v>0</v>
      </c>
      <c r="C158" s="3">
        <v>0</v>
      </c>
      <c r="D158" s="3">
        <v>55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29">
        <v>55</v>
      </c>
    </row>
    <row r="159" spans="1:14" ht="15.75" x14ac:dyDescent="0.25">
      <c r="A159" s="3" t="s">
        <v>40</v>
      </c>
      <c r="B159" s="3">
        <v>0</v>
      </c>
      <c r="C159" s="3">
        <v>0</v>
      </c>
      <c r="D159" s="3">
        <v>0</v>
      </c>
      <c r="E159" s="3">
        <v>0</v>
      </c>
      <c r="F159" s="3">
        <v>116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29">
        <v>123</v>
      </c>
    </row>
    <row r="160" spans="1:14" ht="15.75" x14ac:dyDescent="0.25">
      <c r="A160" s="3" t="s">
        <v>51</v>
      </c>
      <c r="B160" s="3">
        <v>0</v>
      </c>
      <c r="C160" s="3">
        <v>0</v>
      </c>
      <c r="D160" s="3">
        <v>0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29">
        <v>157</v>
      </c>
    </row>
    <row r="161" spans="1:14" ht="15.75" x14ac:dyDescent="0.25">
      <c r="A161" s="3" t="s">
        <v>44</v>
      </c>
      <c r="B161" s="3">
        <v>0</v>
      </c>
      <c r="C161" s="3">
        <v>0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29">
        <v>20</v>
      </c>
    </row>
    <row r="162" spans="1:14" ht="15.75" x14ac:dyDescent="0.25">
      <c r="A162" s="3" t="s">
        <v>43</v>
      </c>
      <c r="B162" s="3">
        <v>0</v>
      </c>
      <c r="C162" s="3">
        <v>0</v>
      </c>
      <c r="D162" s="3">
        <v>0</v>
      </c>
      <c r="E162" s="3">
        <v>67</v>
      </c>
      <c r="F162" s="3">
        <v>67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29">
        <f>E162+F162</f>
        <v>134</v>
      </c>
    </row>
    <row r="163" spans="1:14" ht="15.75" x14ac:dyDescent="0.25">
      <c r="A163" s="3" t="s">
        <v>45</v>
      </c>
      <c r="B163" s="3">
        <v>0</v>
      </c>
      <c r="C163" s="3">
        <v>0</v>
      </c>
      <c r="D163" s="3">
        <v>0</v>
      </c>
      <c r="E163" s="3">
        <v>200</v>
      </c>
      <c r="F163" s="3">
        <v>134</v>
      </c>
      <c r="G163" s="3">
        <v>0</v>
      </c>
      <c r="H163" s="3">
        <v>0</v>
      </c>
      <c r="I163" s="3">
        <v>0</v>
      </c>
      <c r="J163" s="3">
        <v>24</v>
      </c>
      <c r="K163" s="3">
        <v>0</v>
      </c>
      <c r="L163" s="3">
        <v>0</v>
      </c>
      <c r="M163" s="3">
        <v>0</v>
      </c>
      <c r="N163" s="29">
        <f>J163+F163+E163</f>
        <v>358</v>
      </c>
    </row>
    <row r="164" spans="1:14" ht="15.75" x14ac:dyDescent="0.25">
      <c r="A164" s="3" t="s">
        <v>46</v>
      </c>
      <c r="B164" s="3">
        <v>0</v>
      </c>
      <c r="C164" s="28">
        <v>45</v>
      </c>
      <c r="D164" s="28">
        <v>45</v>
      </c>
      <c r="E164" s="28">
        <v>5</v>
      </c>
      <c r="F164" s="28">
        <v>1</v>
      </c>
      <c r="G164" s="28">
        <v>1</v>
      </c>
      <c r="H164" s="28">
        <v>1</v>
      </c>
      <c r="I164" s="28">
        <v>1</v>
      </c>
      <c r="J164" s="28">
        <v>1</v>
      </c>
      <c r="K164" s="28">
        <v>1</v>
      </c>
      <c r="L164" s="3">
        <v>0</v>
      </c>
      <c r="M164" s="3">
        <v>0</v>
      </c>
      <c r="N164" s="29">
        <f>K164+J164+I164+H164+G164+F164+E164+D164+C164</f>
        <v>101</v>
      </c>
    </row>
    <row r="165" spans="1:14" ht="15.75" x14ac:dyDescent="0.25">
      <c r="A165" s="3" t="s">
        <v>47</v>
      </c>
      <c r="B165" s="3">
        <v>0</v>
      </c>
      <c r="C165" s="3">
        <v>0</v>
      </c>
      <c r="D165" s="3">
        <v>0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N165" s="29">
        <f>SUM(B165:M165)</f>
        <v>0</v>
      </c>
    </row>
    <row r="166" spans="1:14" ht="15.75" x14ac:dyDescent="0.25">
      <c r="A166" s="57" t="s">
        <v>48</v>
      </c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60">
        <f>N131+N136+N140+N143+N147+N151+N154+N156+N158+N159+N160+N161+N162+N163+N164</f>
        <v>1742</v>
      </c>
    </row>
    <row r="404" ht="17.25" customHeight="1" x14ac:dyDescent="0.2"/>
    <row r="1048560" ht="14.45" customHeight="1" x14ac:dyDescent="0.2"/>
    <row r="1048561" ht="14.45" customHeight="1" x14ac:dyDescent="0.2"/>
    <row r="1048562" ht="14.45" customHeight="1" x14ac:dyDescent="0.2"/>
    <row r="1048563" ht="14.45" customHeight="1" x14ac:dyDescent="0.2"/>
  </sheetData>
  <mergeCells count="15">
    <mergeCell ref="A126:N126"/>
    <mergeCell ref="A127:N127"/>
    <mergeCell ref="A128:A130"/>
    <mergeCell ref="B128:N128"/>
    <mergeCell ref="A44:A46"/>
    <mergeCell ref="B44:M44"/>
    <mergeCell ref="A84:N84"/>
    <mergeCell ref="A85:N85"/>
    <mergeCell ref="A86:A88"/>
    <mergeCell ref="B86:N86"/>
    <mergeCell ref="A1:N1"/>
    <mergeCell ref="A2:N2"/>
    <mergeCell ref="A3:A5"/>
    <mergeCell ref="B3:N3"/>
    <mergeCell ref="A43:N43"/>
  </mergeCells>
  <printOptions horizontalCentered="1" gridLines="1"/>
  <pageMargins left="0.7" right="0.7" top="0.75" bottom="0.75" header="0.511811023622047" footer="0.511811023622047"/>
  <pageSetup paperSize="9" scale="61" fitToHeight="0" pageOrder="overThenDown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12.5703125" defaultRowHeight="12.75" x14ac:dyDescent="0.2"/>
  <sheetData/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1042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По+дисп.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Лилия Гареева</cp:lastModifiedBy>
  <cp:revision>15</cp:revision>
  <cp:lastPrinted>2025-03-12T08:11:01Z</cp:lastPrinted>
  <dcterms:modified xsi:type="dcterms:W3CDTF">2025-03-12T08:14:40Z</dcterms:modified>
  <dc:language>ru-RU</dc:language>
</cp:coreProperties>
</file>